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745" windowHeight="4965" activeTab="1"/>
  </bookViews>
  <sheets>
    <sheet name="measurements" sheetId="1" r:id="rId1"/>
    <sheet name="MODEL" sheetId="2" r:id="rId2"/>
    <sheet name="scratch-temp" sheetId="3" r:id="rId3"/>
    <sheet name="quadratic_fit" sheetId="4" r:id="rId4"/>
  </sheets>
  <definedNames/>
  <calcPr fullCalcOnLoad="1"/>
</workbook>
</file>

<file path=xl/sharedStrings.xml><?xml version="1.0" encoding="utf-8"?>
<sst xmlns="http://schemas.openxmlformats.org/spreadsheetml/2006/main" count="540" uniqueCount="112">
  <si>
    <t>!Scan</t>
  </si>
  <si>
    <t>YYYY</t>
  </si>
  <si>
    <t>MM</t>
  </si>
  <si>
    <t>DD</t>
  </si>
  <si>
    <t>UT(hr)</t>
  </si>
  <si>
    <t>Object</t>
  </si>
  <si>
    <t>Filter</t>
  </si>
  <si>
    <t>RA</t>
  </si>
  <si>
    <t>Dec</t>
  </si>
  <si>
    <t>Az</t>
  </si>
  <si>
    <t>El</t>
  </si>
  <si>
    <t>Sec.</t>
  </si>
  <si>
    <t>AD(V)</t>
  </si>
  <si>
    <t>Hbol(mV)</t>
  </si>
  <si>
    <t>Vbol</t>
  </si>
  <si>
    <t>rms(uV)</t>
  </si>
  <si>
    <t>secondary</t>
  </si>
  <si>
    <t>HWP</t>
  </si>
  <si>
    <t>NGC253</t>
  </si>
  <si>
    <t>W3OH</t>
  </si>
  <si>
    <t>M42.1</t>
  </si>
  <si>
    <t>Saturn</t>
  </si>
  <si>
    <t>used</t>
  </si>
  <si>
    <t>mean FAZO</t>
  </si>
  <si>
    <t>mean FZAO</t>
  </si>
  <si>
    <t>out of focus</t>
  </si>
  <si>
    <t>TEMPERAT</t>
  </si>
  <si>
    <t>MODEL:</t>
  </si>
  <si>
    <t>tau225</t>
  </si>
  <si>
    <t>(header)</t>
  </si>
  <si>
    <t>residual</t>
  </si>
  <si>
    <t>UT</t>
  </si>
  <si>
    <t>scan</t>
  </si>
  <si>
    <t>AZ</t>
  </si>
  <si>
    <t>ZA</t>
  </si>
  <si>
    <t>FAZO</t>
  </si>
  <si>
    <t>FZAO</t>
  </si>
  <si>
    <t>temperature</t>
  </si>
  <si>
    <t>y_pos/offset</t>
  </si>
  <si>
    <t>model</t>
  </si>
  <si>
    <t>x_pos</t>
  </si>
  <si>
    <t>NORMAL REFERENCE PIXEL = (16.5, 6.5)</t>
  </si>
  <si>
    <t>dFAZO/dUT ("/hr)</t>
  </si>
  <si>
    <t>dFZAO/dUT ("/hr)</t>
  </si>
  <si>
    <t>mean (")</t>
  </si>
  <si>
    <t>rms (")</t>
  </si>
  <si>
    <t>(hr)</t>
  </si>
  <si>
    <t>(deg)</t>
  </si>
  <si>
    <t>(")</t>
  </si>
  <si>
    <t>(mm)</t>
  </si>
  <si>
    <t>(deg C)</t>
  </si>
  <si>
    <t>dFAZO/dX ("/mm)</t>
  </si>
  <si>
    <t>dFZAO/dY ("/mm)</t>
  </si>
  <si>
    <t>dFAZO/dT ("/C)</t>
  </si>
  <si>
    <t>dFZAO/dT ("/C)</t>
  </si>
  <si>
    <t>TAZOF_B (rad/rad)</t>
  </si>
  <si>
    <t>TZAOF_B (rad/rad)</t>
  </si>
  <si>
    <t>TAZOF_C (rad/rad2)</t>
  </si>
  <si>
    <t>TZAOF_C (rad/rad2)</t>
  </si>
  <si>
    <t>X0 (mm)</t>
  </si>
  <si>
    <t>Y0 (mm)</t>
  </si>
  <si>
    <t>UT0 (hr)</t>
  </si>
  <si>
    <t>FAZO (")</t>
  </si>
  <si>
    <t>FZAO (")</t>
  </si>
  <si>
    <t>humidity</t>
  </si>
  <si>
    <t>sin(AZ) (")</t>
  </si>
  <si>
    <t>cos(AZ) (")</t>
  </si>
  <si>
    <t>el:</t>
  </si>
  <si>
    <t>x</t>
  </si>
  <si>
    <t>y</t>
  </si>
  <si>
    <t>x^3</t>
  </si>
  <si>
    <t>x^2</t>
  </si>
  <si>
    <t>x^4</t>
  </si>
  <si>
    <t>xy</t>
  </si>
  <si>
    <t>x^2y</t>
  </si>
  <si>
    <t>x(rad)</t>
  </si>
  <si>
    <t>sumx</t>
  </si>
  <si>
    <t>sumx^3</t>
  </si>
  <si>
    <t>sumx^4</t>
  </si>
  <si>
    <t>sumx^2</t>
  </si>
  <si>
    <t>sumy</t>
  </si>
  <si>
    <t>sumxy</t>
  </si>
  <si>
    <t>sumx^2y</t>
  </si>
  <si>
    <t>determ.</t>
  </si>
  <si>
    <t>sum1</t>
  </si>
  <si>
    <t>y(rad)</t>
  </si>
  <si>
    <t>const.</t>
  </si>
  <si>
    <t>const. "</t>
  </si>
  <si>
    <t>linear</t>
  </si>
  <si>
    <t>quad.</t>
  </si>
  <si>
    <t>comment</t>
  </si>
  <si>
    <t xml:space="preserve">     </t>
  </si>
  <si>
    <t>Uranus</t>
  </si>
  <si>
    <t>blank</t>
  </si>
  <si>
    <t>CDD, 2006 Dec 21</t>
  </si>
  <si>
    <t>SHARP Pointing, 2006 Dec 5</t>
  </si>
  <si>
    <t>quicklook 1g reduction, rgm0612b.dat</t>
  </si>
  <si>
    <t>Uranus:</t>
  </si>
  <si>
    <t>NGC253:</t>
  </si>
  <si>
    <t>W3OH:</t>
  </si>
  <si>
    <t>M42.1:</t>
  </si>
  <si>
    <t>Saturn:</t>
  </si>
  <si>
    <t>h</t>
  </si>
  <si>
    <t>v</t>
  </si>
  <si>
    <t>nan</t>
  </si>
  <si>
    <t>subarray</t>
  </si>
  <si>
    <t>flux</t>
  </si>
  <si>
    <t>sig(flux)</t>
  </si>
  <si>
    <t>FWHM</t>
  </si>
  <si>
    <t>dx(")</t>
  </si>
  <si>
    <t>dy(")</t>
  </si>
  <si>
    <t>n_pix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</si>
</sst>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  <numFmt numFmtId="168" formatCode="0.000000"/>
  </numFmts>
  <fonts count="9">
    <font>
      <sz val="10"/>
      <name val="Arial"/>
      <family val="0"/>
    </font>
    <font>
      <sz val="8"/>
      <name val="Arial"/>
      <family val="0"/>
    </font>
    <font>
      <sz val="10"/>
      <color indexed="55"/>
      <name val="Arial"/>
      <family val="0"/>
    </font>
    <font>
      <sz val="8.25"/>
      <name val="Arial"/>
      <family val="0"/>
    </font>
    <font>
      <b/>
      <sz val="8.25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7" fontId="5" fillId="0" borderId="0" xfId="0" applyNumberFormat="1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66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166" fontId="6" fillId="0" borderId="0" xfId="0" applyNumberFormat="1" applyFont="1" applyAlignment="1">
      <alignment horizontal="center"/>
    </xf>
    <xf numFmtId="11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MODEL!$H$23:$H$1010</c:f>
              <c:numCache/>
            </c:numRef>
          </c:xVal>
          <c:yVal>
            <c:numRef>
              <c:f>MODEL!$O$23:$O$1010</c:f>
              <c:numCache/>
            </c:numRef>
          </c:yVal>
          <c:smooth val="0"/>
        </c:ser>
        <c:axId val="28710249"/>
        <c:axId val="57065650"/>
      </c:scatterChart>
      <c:valAx>
        <c:axId val="28710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X_POS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065650"/>
        <c:crosses val="autoZero"/>
        <c:crossBetween val="midCat"/>
        <c:dispUnits/>
      </c:valAx>
      <c:valAx>
        <c:axId val="57065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residual FAZO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7102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MODEL!$B$23:$B$1010</c:f>
              <c:numCache/>
            </c:numRef>
          </c:xVal>
          <c:yVal>
            <c:numRef>
              <c:f>MODEL!$O$23:$O$1010</c:f>
              <c:numCache/>
            </c:numRef>
          </c:yVal>
          <c:smooth val="0"/>
        </c:ser>
        <c:axId val="52554131"/>
        <c:axId val="3225132"/>
      </c:scatterChart>
      <c:valAx>
        <c:axId val="52554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scan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25132"/>
        <c:crosses val="autoZero"/>
        <c:crossBetween val="midCat"/>
        <c:dispUnits/>
      </c:valAx>
      <c:valAx>
        <c:axId val="3225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residual FAZO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5541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MODEL!$C$23:$C$1010</c:f>
              <c:numCache/>
            </c:numRef>
          </c:xVal>
          <c:yVal>
            <c:numRef>
              <c:f>MODEL!$O$23:$O$1010</c:f>
              <c:numCache>
                <c:ptCount val="988"/>
                <c:pt idx="1">
                  <c:v>-2.9126399765197846</c:v>
                </c:pt>
                <c:pt idx="2">
                  <c:v>-1.349667207859369</c:v>
                </c:pt>
                <c:pt idx="3">
                  <c:v>-0.19945903099245754</c:v>
                </c:pt>
                <c:pt idx="4">
                  <c:v>1.2248551069550047</c:v>
                </c:pt>
                <c:pt idx="5">
                  <c:v>0.6581665758808697</c:v>
                </c:pt>
                <c:pt idx="6">
                  <c:v>0.8420515562825699</c:v>
                </c:pt>
                <c:pt idx="7">
                  <c:v>0.18593657564265698</c:v>
                </c:pt>
                <c:pt idx="8">
                  <c:v>-0.4860125518884928</c:v>
                </c:pt>
                <c:pt idx="9">
                  <c:v>-0.22826907152821718</c:v>
                </c:pt>
                <c:pt idx="10">
                  <c:v>-0.49888208805411693</c:v>
                </c:pt>
                <c:pt idx="11">
                  <c:v>-0.31751371881708224</c:v>
                </c:pt>
                <c:pt idx="12">
                  <c:v>0.013379200832417837</c:v>
                </c:pt>
                <c:pt idx="13">
                  <c:v>-0.7110621134623756</c:v>
                </c:pt>
                <c:pt idx="14">
                  <c:v>0.6806540977857054</c:v>
                </c:pt>
                <c:pt idx="15">
                  <c:v>-0.49021106992015007</c:v>
                </c:pt>
                <c:pt idx="16">
                  <c:v>-0.5357567174521733</c:v>
                </c:pt>
                <c:pt idx="17">
                  <c:v>0.35533236493235165</c:v>
                </c:pt>
                <c:pt idx="18">
                  <c:v>-0.06624005486010276</c:v>
                </c:pt>
                <c:pt idx="20">
                  <c:v>-0.3098960227549554</c:v>
                </c:pt>
                <c:pt idx="21">
                  <c:v>1.7977832184687372</c:v>
                </c:pt>
                <c:pt idx="22">
                  <c:v>1.6150674792849458</c:v>
                </c:pt>
                <c:pt idx="23">
                  <c:v>1.6823099685748986</c:v>
                </c:pt>
                <c:pt idx="24">
                  <c:v>1.34782322328185</c:v>
                </c:pt>
                <c:pt idx="25">
                  <c:v>1.4126865904287627</c:v>
                </c:pt>
                <c:pt idx="26">
                  <c:v>1.0274994858938982</c:v>
                </c:pt>
                <c:pt idx="27">
                  <c:v>0.0021828253627944605</c:v>
                </c:pt>
                <c:pt idx="28">
                  <c:v>0.19687748286375495</c:v>
                </c:pt>
                <c:pt idx="29">
                  <c:v>-0.6497997532828492</c:v>
                </c:pt>
                <c:pt idx="30">
                  <c:v>-0.3862041876515292</c:v>
                </c:pt>
                <c:pt idx="31">
                  <c:v>-0.999593264359973</c:v>
                </c:pt>
                <c:pt idx="32">
                  <c:v>-0.5710382061734833</c:v>
                </c:pt>
                <c:pt idx="33">
                  <c:v>-0.6792077110959838</c:v>
                </c:pt>
                <c:pt idx="34">
                  <c:v>-0.929164850334061</c:v>
                </c:pt>
                <c:pt idx="35">
                  <c:v>5.479051088739382</c:v>
                </c:pt>
                <c:pt idx="36">
                  <c:v>8.258426664969747</c:v>
                </c:pt>
                <c:pt idx="37">
                  <c:v>8.763380495950244</c:v>
                </c:pt>
                <c:pt idx="38">
                  <c:v>7.116731665990187</c:v>
                </c:pt>
                <c:pt idx="39">
                  <c:v>7.722345958891665</c:v>
                </c:pt>
                <c:pt idx="40">
                  <c:v>8.526403843935952</c:v>
                </c:pt>
                <c:pt idx="41">
                  <c:v>0.8881846889696305</c:v>
                </c:pt>
                <c:pt idx="42">
                  <c:v>1.335356211813405</c:v>
                </c:pt>
                <c:pt idx="43">
                  <c:v>0.567871127922416</c:v>
                </c:pt>
                <c:pt idx="44">
                  <c:v>1.5209803243952678</c:v>
                </c:pt>
                <c:pt idx="45">
                  <c:v>0.5296862466050101</c:v>
                </c:pt>
                <c:pt idx="46">
                  <c:v>-0.10376875039806066</c:v>
                </c:pt>
                <c:pt idx="47">
                  <c:v>-0.3447434793731077</c:v>
                </c:pt>
                <c:pt idx="48">
                  <c:v>-1.1539216781454513</c:v>
                </c:pt>
                <c:pt idx="49">
                  <c:v>-1.6846119945474385</c:v>
                </c:pt>
                <c:pt idx="50">
                  <c:v>-1.598080655940123</c:v>
                </c:pt>
                <c:pt idx="51">
                  <c:v>-0.5701677681245911</c:v>
                </c:pt>
                <c:pt idx="52">
                  <c:v>-1.347966260568711</c:v>
                </c:pt>
                <c:pt idx="53">
                  <c:v>-1.2246816090133876</c:v>
                </c:pt>
                <c:pt idx="54">
                  <c:v>-1.671419564558093</c:v>
                </c:pt>
                <c:pt idx="55">
                  <c:v>-0.27385399928728305</c:v>
                </c:pt>
                <c:pt idx="56">
                  <c:v>0.04656844456353326</c:v>
                </c:pt>
                <c:pt idx="57">
                  <c:v>0.8281569257533334</c:v>
                </c:pt>
                <c:pt idx="58">
                  <c:v>0.6034159742773966</c:v>
                </c:pt>
                <c:pt idx="59">
                  <c:v>0.8536780176916494</c:v>
                </c:pt>
                <c:pt idx="60">
                  <c:v>1.4373940501296119</c:v>
                </c:pt>
                <c:pt idx="61">
                  <c:v>1.2346538131579337</c:v>
                </c:pt>
                <c:pt idx="62">
                  <c:v>1.4953634510498688</c:v>
                </c:pt>
              </c:numCache>
            </c:numRef>
          </c:yVal>
          <c:smooth val="0"/>
        </c:ser>
        <c:axId val="29026189"/>
        <c:axId val="59909110"/>
      </c:scatterChart>
      <c:valAx>
        <c:axId val="29026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UT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909110"/>
        <c:crosses val="autoZero"/>
        <c:crossBetween val="midCat"/>
        <c:dispUnits/>
      </c:valAx>
      <c:valAx>
        <c:axId val="59909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residual FAZO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0261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MODEL!$C$23:$C$1010</c:f>
              <c:numCache/>
            </c:numRef>
          </c:xVal>
          <c:yVal>
            <c:numRef>
              <c:f>MODEL!$P$23:$P$1010</c:f>
              <c:numCache>
                <c:ptCount val="988"/>
                <c:pt idx="1">
                  <c:v>-0.7532204290325097</c:v>
                </c:pt>
                <c:pt idx="2">
                  <c:v>-2.102614583885611</c:v>
                </c:pt>
                <c:pt idx="3">
                  <c:v>-1.3882652079153388</c:v>
                </c:pt>
                <c:pt idx="4">
                  <c:v>0.4467036348492144</c:v>
                </c:pt>
                <c:pt idx="5">
                  <c:v>-0.6638886032146303</c:v>
                </c:pt>
                <c:pt idx="6">
                  <c:v>-0.7754349755770278</c:v>
                </c:pt>
                <c:pt idx="7">
                  <c:v>-1.3853778791858247</c:v>
                </c:pt>
                <c:pt idx="8">
                  <c:v>-0.4806751744853983</c:v>
                </c:pt>
                <c:pt idx="9">
                  <c:v>1.2310597696792627</c:v>
                </c:pt>
                <c:pt idx="10">
                  <c:v>1.861841281424745</c:v>
                </c:pt>
                <c:pt idx="11">
                  <c:v>-0.26104877582771735</c:v>
                </c:pt>
                <c:pt idx="12">
                  <c:v>-0.032189008918081186</c:v>
                </c:pt>
                <c:pt idx="13">
                  <c:v>0.3384305117091486</c:v>
                </c:pt>
                <c:pt idx="14">
                  <c:v>0.26420730546072946</c:v>
                </c:pt>
                <c:pt idx="15">
                  <c:v>0.8312952210112314</c:v>
                </c:pt>
                <c:pt idx="16">
                  <c:v>0.2587059036828663</c:v>
                </c:pt>
                <c:pt idx="17">
                  <c:v>0.14076051907328235</c:v>
                </c:pt>
                <c:pt idx="18">
                  <c:v>1.5457040555951949</c:v>
                </c:pt>
                <c:pt idx="20">
                  <c:v>0.5950381293375671</c:v>
                </c:pt>
                <c:pt idx="21">
                  <c:v>1.2419483374046933</c:v>
                </c:pt>
                <c:pt idx="22">
                  <c:v>0.49049211984623753</c:v>
                </c:pt>
                <c:pt idx="23">
                  <c:v>0.6629636294715056</c:v>
                </c:pt>
                <c:pt idx="24">
                  <c:v>1.6028003042897154</c:v>
                </c:pt>
                <c:pt idx="25">
                  <c:v>0.3316895039343848</c:v>
                </c:pt>
                <c:pt idx="26">
                  <c:v>-0.6509908069398591</c:v>
                </c:pt>
                <c:pt idx="27">
                  <c:v>-0.7159047869936614</c:v>
                </c:pt>
                <c:pt idx="28">
                  <c:v>0.8240974697048102</c:v>
                </c:pt>
                <c:pt idx="29">
                  <c:v>-0.5066553461006436</c:v>
                </c:pt>
                <c:pt idx="30">
                  <c:v>0.04030949662620742</c:v>
                </c:pt>
                <c:pt idx="31">
                  <c:v>0.5342235195219018</c:v>
                </c:pt>
                <c:pt idx="32">
                  <c:v>0.7653053796603757</c:v>
                </c:pt>
                <c:pt idx="33">
                  <c:v>0.021527427553010625</c:v>
                </c:pt>
                <c:pt idx="34">
                  <c:v>-0.33095228127073995</c:v>
                </c:pt>
                <c:pt idx="35">
                  <c:v>-0.6006329911039643</c:v>
                </c:pt>
                <c:pt idx="36">
                  <c:v>-0.4341193369507863</c:v>
                </c:pt>
                <c:pt idx="37">
                  <c:v>-0.758600080666298</c:v>
                </c:pt>
                <c:pt idx="38">
                  <c:v>-0.3428600820222414</c:v>
                </c:pt>
                <c:pt idx="39">
                  <c:v>-0.21856468207042212</c:v>
                </c:pt>
                <c:pt idx="40">
                  <c:v>1.0960829521983442</c:v>
                </c:pt>
                <c:pt idx="41">
                  <c:v>-1.388941525422183</c:v>
                </c:pt>
                <c:pt idx="42">
                  <c:v>-0.33564971363888674</c:v>
                </c:pt>
                <c:pt idx="43">
                  <c:v>-1.9285906119737888</c:v>
                </c:pt>
                <c:pt idx="44">
                  <c:v>-2.164259914459805</c:v>
                </c:pt>
                <c:pt idx="45">
                  <c:v>-2.2565585698126966</c:v>
                </c:pt>
                <c:pt idx="46">
                  <c:v>-1.1544660491322105</c:v>
                </c:pt>
                <c:pt idx="47">
                  <c:v>-0.3707819339797851</c:v>
                </c:pt>
                <c:pt idx="48">
                  <c:v>0.6197199252628991</c:v>
                </c:pt>
                <c:pt idx="49">
                  <c:v>2.1736599874241875</c:v>
                </c:pt>
                <c:pt idx="50">
                  <c:v>0.14458866863404296</c:v>
                </c:pt>
                <c:pt idx="51">
                  <c:v>1.908486667422153</c:v>
                </c:pt>
                <c:pt idx="52">
                  <c:v>0.8813752439941851</c:v>
                </c:pt>
                <c:pt idx="53">
                  <c:v>0.13957160006887648</c:v>
                </c:pt>
                <c:pt idx="54">
                  <c:v>0.9667194356766089</c:v>
                </c:pt>
                <c:pt idx="55">
                  <c:v>1.0829272386489635</c:v>
                </c:pt>
                <c:pt idx="56">
                  <c:v>-0.8121380919940577</c:v>
                </c:pt>
                <c:pt idx="57">
                  <c:v>0.48037553748150685</c:v>
                </c:pt>
                <c:pt idx="58">
                  <c:v>-0.38705329311082437</c:v>
                </c:pt>
                <c:pt idx="59">
                  <c:v>0.08776133493341831</c:v>
                </c:pt>
                <c:pt idx="60">
                  <c:v>-0.3068223249999278</c:v>
                </c:pt>
                <c:pt idx="61">
                  <c:v>-0.23807421390968386</c:v>
                </c:pt>
                <c:pt idx="62">
                  <c:v>-1.0814886157296684</c:v>
                </c:pt>
              </c:numCache>
            </c:numRef>
          </c:yVal>
          <c:smooth val="0"/>
        </c:ser>
        <c:axId val="2311079"/>
        <c:axId val="20799712"/>
      </c:scatterChart>
      <c:valAx>
        <c:axId val="2311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UT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799712"/>
        <c:crosses val="autoZero"/>
        <c:crossBetween val="midCat"/>
        <c:dispUnits/>
      </c:valAx>
      <c:valAx>
        <c:axId val="20799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110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MODEL!$K$23:$K$1010</c:f>
              <c:numCache/>
            </c:numRef>
          </c:xVal>
          <c:yVal>
            <c:numRef>
              <c:f>MODEL!$P$23:$P$1010</c:f>
              <c:numCache>
                <c:ptCount val="988"/>
                <c:pt idx="1">
                  <c:v>-0.7532204290325097</c:v>
                </c:pt>
                <c:pt idx="2">
                  <c:v>-2.102614583885611</c:v>
                </c:pt>
                <c:pt idx="3">
                  <c:v>-1.3882652079153388</c:v>
                </c:pt>
                <c:pt idx="4">
                  <c:v>0.4467036348492144</c:v>
                </c:pt>
                <c:pt idx="5">
                  <c:v>-0.6638886032146303</c:v>
                </c:pt>
                <c:pt idx="6">
                  <c:v>-0.7754349755770278</c:v>
                </c:pt>
                <c:pt idx="7">
                  <c:v>-1.3853778791858247</c:v>
                </c:pt>
                <c:pt idx="8">
                  <c:v>-0.4806751744853983</c:v>
                </c:pt>
                <c:pt idx="9">
                  <c:v>1.2310597696792627</c:v>
                </c:pt>
                <c:pt idx="10">
                  <c:v>1.861841281424745</c:v>
                </c:pt>
                <c:pt idx="11">
                  <c:v>-0.26104877582771735</c:v>
                </c:pt>
                <c:pt idx="12">
                  <c:v>-0.032189008918081186</c:v>
                </c:pt>
                <c:pt idx="13">
                  <c:v>0.3384305117091486</c:v>
                </c:pt>
                <c:pt idx="14">
                  <c:v>0.26420730546072946</c:v>
                </c:pt>
                <c:pt idx="15">
                  <c:v>0.8312952210112314</c:v>
                </c:pt>
                <c:pt idx="16">
                  <c:v>0.2587059036828663</c:v>
                </c:pt>
                <c:pt idx="17">
                  <c:v>0.14076051907328235</c:v>
                </c:pt>
                <c:pt idx="18">
                  <c:v>1.5457040555951949</c:v>
                </c:pt>
                <c:pt idx="20">
                  <c:v>0.5950381293375671</c:v>
                </c:pt>
                <c:pt idx="21">
                  <c:v>1.2419483374046933</c:v>
                </c:pt>
                <c:pt idx="22">
                  <c:v>0.49049211984623753</c:v>
                </c:pt>
                <c:pt idx="23">
                  <c:v>0.6629636294715056</c:v>
                </c:pt>
                <c:pt idx="24">
                  <c:v>1.6028003042897154</c:v>
                </c:pt>
                <c:pt idx="25">
                  <c:v>0.3316895039343848</c:v>
                </c:pt>
                <c:pt idx="26">
                  <c:v>-0.6509908069398591</c:v>
                </c:pt>
                <c:pt idx="27">
                  <c:v>-0.7159047869936614</c:v>
                </c:pt>
                <c:pt idx="28">
                  <c:v>0.8240974697048102</c:v>
                </c:pt>
                <c:pt idx="29">
                  <c:v>-0.5066553461006436</c:v>
                </c:pt>
                <c:pt idx="30">
                  <c:v>0.04030949662620742</c:v>
                </c:pt>
                <c:pt idx="31">
                  <c:v>0.5342235195219018</c:v>
                </c:pt>
                <c:pt idx="32">
                  <c:v>0.7653053796603757</c:v>
                </c:pt>
                <c:pt idx="33">
                  <c:v>0.021527427553010625</c:v>
                </c:pt>
                <c:pt idx="34">
                  <c:v>-0.33095228127073995</c:v>
                </c:pt>
                <c:pt idx="35">
                  <c:v>-0.6006329911039643</c:v>
                </c:pt>
                <c:pt idx="36">
                  <c:v>-0.4341193369507863</c:v>
                </c:pt>
                <c:pt idx="37">
                  <c:v>-0.758600080666298</c:v>
                </c:pt>
                <c:pt idx="38">
                  <c:v>-0.3428600820222414</c:v>
                </c:pt>
                <c:pt idx="39">
                  <c:v>-0.21856468207042212</c:v>
                </c:pt>
                <c:pt idx="40">
                  <c:v>1.0960829521983442</c:v>
                </c:pt>
                <c:pt idx="41">
                  <c:v>-1.388941525422183</c:v>
                </c:pt>
                <c:pt idx="42">
                  <c:v>-0.33564971363888674</c:v>
                </c:pt>
                <c:pt idx="43">
                  <c:v>-1.9285906119737888</c:v>
                </c:pt>
                <c:pt idx="44">
                  <c:v>-2.164259914459805</c:v>
                </c:pt>
                <c:pt idx="45">
                  <c:v>-2.2565585698126966</c:v>
                </c:pt>
                <c:pt idx="46">
                  <c:v>-1.1544660491322105</c:v>
                </c:pt>
                <c:pt idx="47">
                  <c:v>-0.3707819339797851</c:v>
                </c:pt>
                <c:pt idx="48">
                  <c:v>0.6197199252628991</c:v>
                </c:pt>
                <c:pt idx="49">
                  <c:v>2.1736599874241875</c:v>
                </c:pt>
                <c:pt idx="50">
                  <c:v>0.14458866863404296</c:v>
                </c:pt>
                <c:pt idx="51">
                  <c:v>1.908486667422153</c:v>
                </c:pt>
                <c:pt idx="52">
                  <c:v>0.8813752439941851</c:v>
                </c:pt>
                <c:pt idx="53">
                  <c:v>0.13957160006887648</c:v>
                </c:pt>
                <c:pt idx="54">
                  <c:v>0.9667194356766089</c:v>
                </c:pt>
                <c:pt idx="55">
                  <c:v>1.0829272386489635</c:v>
                </c:pt>
                <c:pt idx="56">
                  <c:v>-0.8121380919940577</c:v>
                </c:pt>
                <c:pt idx="57">
                  <c:v>0.48037553748150685</c:v>
                </c:pt>
                <c:pt idx="58">
                  <c:v>-0.38705329311082437</c:v>
                </c:pt>
                <c:pt idx="59">
                  <c:v>0.08776133493341831</c:v>
                </c:pt>
                <c:pt idx="60">
                  <c:v>-0.3068223249999278</c:v>
                </c:pt>
                <c:pt idx="61">
                  <c:v>-0.23807421390968386</c:v>
                </c:pt>
                <c:pt idx="62">
                  <c:v>-1.0814886157296684</c:v>
                </c:pt>
              </c:numCache>
            </c:numRef>
          </c:yVal>
          <c:smooth val="0"/>
        </c:ser>
        <c:axId val="52979681"/>
        <c:axId val="7055082"/>
      </c:scatterChart>
      <c:valAx>
        <c:axId val="52979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055082"/>
        <c:crosses val="autoZero"/>
        <c:crossBetween val="midCat"/>
        <c:dispUnits/>
      </c:valAx>
      <c:valAx>
        <c:axId val="7055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796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MODEL!$L$23:$L$1010</c:f>
              <c:numCache/>
            </c:numRef>
          </c:xVal>
          <c:yVal>
            <c:numRef>
              <c:f>MODEL!$P$23:$P$1010</c:f>
              <c:numCache>
                <c:ptCount val="988"/>
                <c:pt idx="1">
                  <c:v>-0.7532204290325097</c:v>
                </c:pt>
                <c:pt idx="2">
                  <c:v>-2.102614583885611</c:v>
                </c:pt>
                <c:pt idx="3">
                  <c:v>-1.3882652079153388</c:v>
                </c:pt>
                <c:pt idx="4">
                  <c:v>0.4467036348492144</c:v>
                </c:pt>
                <c:pt idx="5">
                  <c:v>-0.6638886032146303</c:v>
                </c:pt>
                <c:pt idx="6">
                  <c:v>-0.7754349755770278</c:v>
                </c:pt>
                <c:pt idx="7">
                  <c:v>-1.3853778791858247</c:v>
                </c:pt>
                <c:pt idx="8">
                  <c:v>-0.4806751744853983</c:v>
                </c:pt>
                <c:pt idx="9">
                  <c:v>1.2310597696792627</c:v>
                </c:pt>
                <c:pt idx="10">
                  <c:v>1.861841281424745</c:v>
                </c:pt>
                <c:pt idx="11">
                  <c:v>-0.26104877582771735</c:v>
                </c:pt>
                <c:pt idx="12">
                  <c:v>-0.032189008918081186</c:v>
                </c:pt>
                <c:pt idx="13">
                  <c:v>0.3384305117091486</c:v>
                </c:pt>
                <c:pt idx="14">
                  <c:v>0.26420730546072946</c:v>
                </c:pt>
                <c:pt idx="15">
                  <c:v>0.8312952210112314</c:v>
                </c:pt>
                <c:pt idx="16">
                  <c:v>0.2587059036828663</c:v>
                </c:pt>
                <c:pt idx="17">
                  <c:v>0.14076051907328235</c:v>
                </c:pt>
                <c:pt idx="18">
                  <c:v>1.5457040555951949</c:v>
                </c:pt>
                <c:pt idx="20">
                  <c:v>0.5950381293375671</c:v>
                </c:pt>
                <c:pt idx="21">
                  <c:v>1.2419483374046933</c:v>
                </c:pt>
                <c:pt idx="22">
                  <c:v>0.49049211984623753</c:v>
                </c:pt>
                <c:pt idx="23">
                  <c:v>0.6629636294715056</c:v>
                </c:pt>
                <c:pt idx="24">
                  <c:v>1.6028003042897154</c:v>
                </c:pt>
                <c:pt idx="25">
                  <c:v>0.3316895039343848</c:v>
                </c:pt>
                <c:pt idx="26">
                  <c:v>-0.6509908069398591</c:v>
                </c:pt>
                <c:pt idx="27">
                  <c:v>-0.7159047869936614</c:v>
                </c:pt>
                <c:pt idx="28">
                  <c:v>0.8240974697048102</c:v>
                </c:pt>
                <c:pt idx="29">
                  <c:v>-0.5066553461006436</c:v>
                </c:pt>
                <c:pt idx="30">
                  <c:v>0.04030949662620742</c:v>
                </c:pt>
                <c:pt idx="31">
                  <c:v>0.5342235195219018</c:v>
                </c:pt>
                <c:pt idx="32">
                  <c:v>0.7653053796603757</c:v>
                </c:pt>
                <c:pt idx="33">
                  <c:v>0.021527427553010625</c:v>
                </c:pt>
                <c:pt idx="34">
                  <c:v>-0.33095228127073995</c:v>
                </c:pt>
                <c:pt idx="35">
                  <c:v>-0.6006329911039643</c:v>
                </c:pt>
                <c:pt idx="36">
                  <c:v>-0.4341193369507863</c:v>
                </c:pt>
                <c:pt idx="37">
                  <c:v>-0.758600080666298</c:v>
                </c:pt>
                <c:pt idx="38">
                  <c:v>-0.3428600820222414</c:v>
                </c:pt>
                <c:pt idx="39">
                  <c:v>-0.21856468207042212</c:v>
                </c:pt>
                <c:pt idx="40">
                  <c:v>1.0960829521983442</c:v>
                </c:pt>
                <c:pt idx="41">
                  <c:v>-1.388941525422183</c:v>
                </c:pt>
                <c:pt idx="42">
                  <c:v>-0.33564971363888674</c:v>
                </c:pt>
                <c:pt idx="43">
                  <c:v>-1.9285906119737888</c:v>
                </c:pt>
                <c:pt idx="44">
                  <c:v>-2.164259914459805</c:v>
                </c:pt>
                <c:pt idx="45">
                  <c:v>-2.2565585698126966</c:v>
                </c:pt>
                <c:pt idx="46">
                  <c:v>-1.1544660491322105</c:v>
                </c:pt>
                <c:pt idx="47">
                  <c:v>-0.3707819339797851</c:v>
                </c:pt>
                <c:pt idx="48">
                  <c:v>0.6197199252628991</c:v>
                </c:pt>
                <c:pt idx="49">
                  <c:v>2.1736599874241875</c:v>
                </c:pt>
                <c:pt idx="50">
                  <c:v>0.14458866863404296</c:v>
                </c:pt>
                <c:pt idx="51">
                  <c:v>1.908486667422153</c:v>
                </c:pt>
                <c:pt idx="52">
                  <c:v>0.8813752439941851</c:v>
                </c:pt>
                <c:pt idx="53">
                  <c:v>0.13957160006887648</c:v>
                </c:pt>
                <c:pt idx="54">
                  <c:v>0.9667194356766089</c:v>
                </c:pt>
                <c:pt idx="55">
                  <c:v>1.0829272386489635</c:v>
                </c:pt>
                <c:pt idx="56">
                  <c:v>-0.8121380919940577</c:v>
                </c:pt>
                <c:pt idx="57">
                  <c:v>0.48037553748150685</c:v>
                </c:pt>
                <c:pt idx="58">
                  <c:v>-0.38705329311082437</c:v>
                </c:pt>
                <c:pt idx="59">
                  <c:v>0.08776133493341831</c:v>
                </c:pt>
                <c:pt idx="60">
                  <c:v>-0.3068223249999278</c:v>
                </c:pt>
                <c:pt idx="61">
                  <c:v>-0.23807421390968386</c:v>
                </c:pt>
                <c:pt idx="62">
                  <c:v>-1.0814886157296684</c:v>
                </c:pt>
              </c:numCache>
            </c:numRef>
          </c:yVal>
          <c:smooth val="0"/>
        </c:ser>
        <c:axId val="63495739"/>
        <c:axId val="34590740"/>
      </c:scatterChart>
      <c:valAx>
        <c:axId val="63495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tau225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590740"/>
        <c:crosses val="autoZero"/>
        <c:crossBetween val="midCat"/>
        <c:dispUnits/>
      </c:valAx>
      <c:valAx>
        <c:axId val="34590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4957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MODEL!$J$23:$J$1010</c:f>
              <c:numCache/>
            </c:numRef>
          </c:xVal>
          <c:yVal>
            <c:numRef>
              <c:f>MODEL!$O$23:$O$1010</c:f>
              <c:numCache/>
            </c:numRef>
          </c:yVal>
          <c:smooth val="0"/>
        </c:ser>
        <c:axId val="43828803"/>
        <c:axId val="58914908"/>
      </c:scatterChart>
      <c:valAx>
        <c:axId val="43828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914908"/>
        <c:crosses val="autoZero"/>
        <c:crossBetween val="midCat"/>
        <c:dispUnits/>
      </c:valAx>
      <c:valAx>
        <c:axId val="58914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residual FAZO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8288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MODEL!$D$23:$D$1010</c:f>
              <c:numCache/>
            </c:numRef>
          </c:xVal>
          <c:yVal>
            <c:numRef>
              <c:f>MODEL!$O$23:$O$1010</c:f>
              <c:numCache>
                <c:ptCount val="988"/>
                <c:pt idx="1">
                  <c:v>-2.9126399765197846</c:v>
                </c:pt>
                <c:pt idx="2">
                  <c:v>-1.349667207859369</c:v>
                </c:pt>
                <c:pt idx="3">
                  <c:v>-0.19945903099245754</c:v>
                </c:pt>
                <c:pt idx="4">
                  <c:v>1.2248551069550047</c:v>
                </c:pt>
                <c:pt idx="5">
                  <c:v>0.6581665758808697</c:v>
                </c:pt>
                <c:pt idx="6">
                  <c:v>0.8420515562825699</c:v>
                </c:pt>
                <c:pt idx="7">
                  <c:v>0.18593657564265698</c:v>
                </c:pt>
                <c:pt idx="8">
                  <c:v>-0.4860125518884928</c:v>
                </c:pt>
                <c:pt idx="9">
                  <c:v>-0.22826907152821718</c:v>
                </c:pt>
                <c:pt idx="10">
                  <c:v>-0.49888208805411693</c:v>
                </c:pt>
                <c:pt idx="11">
                  <c:v>-0.31751371881708224</c:v>
                </c:pt>
                <c:pt idx="12">
                  <c:v>0.013379200832417837</c:v>
                </c:pt>
                <c:pt idx="13">
                  <c:v>-0.7110621134623756</c:v>
                </c:pt>
                <c:pt idx="14">
                  <c:v>0.6806540977857054</c:v>
                </c:pt>
                <c:pt idx="15">
                  <c:v>-0.49021106992015007</c:v>
                </c:pt>
                <c:pt idx="16">
                  <c:v>-0.5357567174521733</c:v>
                </c:pt>
                <c:pt idx="17">
                  <c:v>0.35533236493235165</c:v>
                </c:pt>
                <c:pt idx="18">
                  <c:v>-0.06624005486010276</c:v>
                </c:pt>
                <c:pt idx="20">
                  <c:v>-0.3098960227549554</c:v>
                </c:pt>
                <c:pt idx="21">
                  <c:v>1.7977832184687372</c:v>
                </c:pt>
                <c:pt idx="22">
                  <c:v>1.6150674792849458</c:v>
                </c:pt>
                <c:pt idx="23">
                  <c:v>1.6823099685748986</c:v>
                </c:pt>
                <c:pt idx="24">
                  <c:v>1.34782322328185</c:v>
                </c:pt>
                <c:pt idx="25">
                  <c:v>1.4126865904287627</c:v>
                </c:pt>
                <c:pt idx="26">
                  <c:v>1.0274994858938982</c:v>
                </c:pt>
                <c:pt idx="27">
                  <c:v>0.0021828253627944605</c:v>
                </c:pt>
                <c:pt idx="28">
                  <c:v>0.19687748286375495</c:v>
                </c:pt>
                <c:pt idx="29">
                  <c:v>-0.6497997532828492</c:v>
                </c:pt>
                <c:pt idx="30">
                  <c:v>-0.3862041876515292</c:v>
                </c:pt>
                <c:pt idx="31">
                  <c:v>-0.999593264359973</c:v>
                </c:pt>
                <c:pt idx="32">
                  <c:v>-0.5710382061734833</c:v>
                </c:pt>
                <c:pt idx="33">
                  <c:v>-0.6792077110959838</c:v>
                </c:pt>
                <c:pt idx="34">
                  <c:v>-0.929164850334061</c:v>
                </c:pt>
                <c:pt idx="35">
                  <c:v>5.479051088739382</c:v>
                </c:pt>
                <c:pt idx="36">
                  <c:v>8.258426664969747</c:v>
                </c:pt>
                <c:pt idx="37">
                  <c:v>8.763380495950244</c:v>
                </c:pt>
                <c:pt idx="38">
                  <c:v>7.116731665990187</c:v>
                </c:pt>
                <c:pt idx="39">
                  <c:v>7.722345958891665</c:v>
                </c:pt>
                <c:pt idx="40">
                  <c:v>8.526403843935952</c:v>
                </c:pt>
                <c:pt idx="41">
                  <c:v>0.8881846889696305</c:v>
                </c:pt>
                <c:pt idx="42">
                  <c:v>1.335356211813405</c:v>
                </c:pt>
                <c:pt idx="43">
                  <c:v>0.567871127922416</c:v>
                </c:pt>
                <c:pt idx="44">
                  <c:v>1.5209803243952678</c:v>
                </c:pt>
                <c:pt idx="45">
                  <c:v>0.5296862466050101</c:v>
                </c:pt>
                <c:pt idx="46">
                  <c:v>-0.10376875039806066</c:v>
                </c:pt>
                <c:pt idx="47">
                  <c:v>-0.3447434793731077</c:v>
                </c:pt>
                <c:pt idx="48">
                  <c:v>-1.1539216781454513</c:v>
                </c:pt>
                <c:pt idx="49">
                  <c:v>-1.6846119945474385</c:v>
                </c:pt>
                <c:pt idx="50">
                  <c:v>-1.598080655940123</c:v>
                </c:pt>
                <c:pt idx="51">
                  <c:v>-0.5701677681245911</c:v>
                </c:pt>
                <c:pt idx="52">
                  <c:v>-1.347966260568711</c:v>
                </c:pt>
                <c:pt idx="53">
                  <c:v>-1.2246816090133876</c:v>
                </c:pt>
                <c:pt idx="54">
                  <c:v>-1.671419564558093</c:v>
                </c:pt>
                <c:pt idx="55">
                  <c:v>-0.27385399928728305</c:v>
                </c:pt>
                <c:pt idx="56">
                  <c:v>0.04656844456353326</c:v>
                </c:pt>
                <c:pt idx="57">
                  <c:v>0.8281569257533334</c:v>
                </c:pt>
                <c:pt idx="58">
                  <c:v>0.6034159742773966</c:v>
                </c:pt>
                <c:pt idx="59">
                  <c:v>0.8536780176916494</c:v>
                </c:pt>
                <c:pt idx="60">
                  <c:v>1.4373940501296119</c:v>
                </c:pt>
                <c:pt idx="61">
                  <c:v>1.2346538131579337</c:v>
                </c:pt>
                <c:pt idx="62">
                  <c:v>1.4953634510498688</c:v>
                </c:pt>
              </c:numCache>
            </c:numRef>
          </c:yVal>
          <c:smooth val="0"/>
        </c:ser>
        <c:axId val="60472125"/>
        <c:axId val="7378214"/>
      </c:scatterChart>
      <c:valAx>
        <c:axId val="60472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azimuth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378214"/>
        <c:crosses val="autoZero"/>
        <c:crossBetween val="midCat"/>
        <c:dispUnits/>
        <c:majorUnit val="90"/>
        <c:minorUnit val="30"/>
      </c:valAx>
      <c:valAx>
        <c:axId val="73782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residual FAZO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4721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MODEL!$E$23:$E$1010</c:f>
              <c:numCache/>
            </c:numRef>
          </c:xVal>
          <c:yVal>
            <c:numRef>
              <c:f>MODEL!$O$23:$O$1010</c:f>
              <c:numCache>
                <c:ptCount val="988"/>
                <c:pt idx="1">
                  <c:v>-2.9126399765197846</c:v>
                </c:pt>
                <c:pt idx="2">
                  <c:v>-1.349667207859369</c:v>
                </c:pt>
                <c:pt idx="3">
                  <c:v>-0.19945903099245754</c:v>
                </c:pt>
                <c:pt idx="4">
                  <c:v>1.2248551069550047</c:v>
                </c:pt>
                <c:pt idx="5">
                  <c:v>0.6581665758808697</c:v>
                </c:pt>
                <c:pt idx="6">
                  <c:v>0.8420515562825699</c:v>
                </c:pt>
                <c:pt idx="7">
                  <c:v>0.18593657564265698</c:v>
                </c:pt>
                <c:pt idx="8">
                  <c:v>-0.4860125518884928</c:v>
                </c:pt>
                <c:pt idx="9">
                  <c:v>-0.22826907152821718</c:v>
                </c:pt>
                <c:pt idx="10">
                  <c:v>-0.49888208805411693</c:v>
                </c:pt>
                <c:pt idx="11">
                  <c:v>-0.31751371881708224</c:v>
                </c:pt>
                <c:pt idx="12">
                  <c:v>0.013379200832417837</c:v>
                </c:pt>
                <c:pt idx="13">
                  <c:v>-0.7110621134623756</c:v>
                </c:pt>
                <c:pt idx="14">
                  <c:v>0.6806540977857054</c:v>
                </c:pt>
                <c:pt idx="15">
                  <c:v>-0.49021106992015007</c:v>
                </c:pt>
                <c:pt idx="16">
                  <c:v>-0.5357567174521733</c:v>
                </c:pt>
                <c:pt idx="17">
                  <c:v>0.35533236493235165</c:v>
                </c:pt>
                <c:pt idx="18">
                  <c:v>-0.06624005486010276</c:v>
                </c:pt>
                <c:pt idx="20">
                  <c:v>-0.3098960227549554</c:v>
                </c:pt>
                <c:pt idx="21">
                  <c:v>1.7977832184687372</c:v>
                </c:pt>
                <c:pt idx="22">
                  <c:v>1.6150674792849458</c:v>
                </c:pt>
                <c:pt idx="23">
                  <c:v>1.6823099685748986</c:v>
                </c:pt>
                <c:pt idx="24">
                  <c:v>1.34782322328185</c:v>
                </c:pt>
                <c:pt idx="25">
                  <c:v>1.4126865904287627</c:v>
                </c:pt>
                <c:pt idx="26">
                  <c:v>1.0274994858938982</c:v>
                </c:pt>
                <c:pt idx="27">
                  <c:v>0.0021828253627944605</c:v>
                </c:pt>
                <c:pt idx="28">
                  <c:v>0.19687748286375495</c:v>
                </c:pt>
                <c:pt idx="29">
                  <c:v>-0.6497997532828492</c:v>
                </c:pt>
                <c:pt idx="30">
                  <c:v>-0.3862041876515292</c:v>
                </c:pt>
                <c:pt idx="31">
                  <c:v>-0.999593264359973</c:v>
                </c:pt>
                <c:pt idx="32">
                  <c:v>-0.5710382061734833</c:v>
                </c:pt>
                <c:pt idx="33">
                  <c:v>-0.6792077110959838</c:v>
                </c:pt>
                <c:pt idx="34">
                  <c:v>-0.929164850334061</c:v>
                </c:pt>
                <c:pt idx="35">
                  <c:v>5.479051088739382</c:v>
                </c:pt>
                <c:pt idx="36">
                  <c:v>8.258426664969747</c:v>
                </c:pt>
                <c:pt idx="37">
                  <c:v>8.763380495950244</c:v>
                </c:pt>
                <c:pt idx="38">
                  <c:v>7.116731665990187</c:v>
                </c:pt>
                <c:pt idx="39">
                  <c:v>7.722345958891665</c:v>
                </c:pt>
                <c:pt idx="40">
                  <c:v>8.526403843935952</c:v>
                </c:pt>
                <c:pt idx="41">
                  <c:v>0.8881846889696305</c:v>
                </c:pt>
                <c:pt idx="42">
                  <c:v>1.335356211813405</c:v>
                </c:pt>
                <c:pt idx="43">
                  <c:v>0.567871127922416</c:v>
                </c:pt>
                <c:pt idx="44">
                  <c:v>1.5209803243952678</c:v>
                </c:pt>
                <c:pt idx="45">
                  <c:v>0.5296862466050101</c:v>
                </c:pt>
                <c:pt idx="46">
                  <c:v>-0.10376875039806066</c:v>
                </c:pt>
                <c:pt idx="47">
                  <c:v>-0.3447434793731077</c:v>
                </c:pt>
                <c:pt idx="48">
                  <c:v>-1.1539216781454513</c:v>
                </c:pt>
                <c:pt idx="49">
                  <c:v>-1.6846119945474385</c:v>
                </c:pt>
                <c:pt idx="50">
                  <c:v>-1.598080655940123</c:v>
                </c:pt>
                <c:pt idx="51">
                  <c:v>-0.5701677681245911</c:v>
                </c:pt>
                <c:pt idx="52">
                  <c:v>-1.347966260568711</c:v>
                </c:pt>
                <c:pt idx="53">
                  <c:v>-1.2246816090133876</c:v>
                </c:pt>
                <c:pt idx="54">
                  <c:v>-1.671419564558093</c:v>
                </c:pt>
                <c:pt idx="55">
                  <c:v>-0.27385399928728305</c:v>
                </c:pt>
                <c:pt idx="56">
                  <c:v>0.04656844456353326</c:v>
                </c:pt>
                <c:pt idx="57">
                  <c:v>0.8281569257533334</c:v>
                </c:pt>
                <c:pt idx="58">
                  <c:v>0.6034159742773966</c:v>
                </c:pt>
                <c:pt idx="59">
                  <c:v>0.8536780176916494</c:v>
                </c:pt>
                <c:pt idx="60">
                  <c:v>1.4373940501296119</c:v>
                </c:pt>
                <c:pt idx="61">
                  <c:v>1.2346538131579337</c:v>
                </c:pt>
                <c:pt idx="62">
                  <c:v>1.4953634510498688</c:v>
                </c:pt>
              </c:numCache>
            </c:numRef>
          </c:yVal>
          <c:smooth val="0"/>
        </c:ser>
        <c:axId val="66403927"/>
        <c:axId val="60764432"/>
      </c:scatterChart>
      <c:valAx>
        <c:axId val="66403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zenith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764432"/>
        <c:crosses val="autoZero"/>
        <c:crossBetween val="midCat"/>
        <c:dispUnits/>
      </c:valAx>
      <c:valAx>
        <c:axId val="60764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residual FAZO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4039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MODEL!$I$23:$I$1010</c:f>
              <c:numCache/>
            </c:numRef>
          </c:xVal>
          <c:yVal>
            <c:numRef>
              <c:f>MODEL!$P$23:$P$1010</c:f>
              <c:numCache/>
            </c:numRef>
          </c:yVal>
          <c:smooth val="0"/>
        </c:ser>
        <c:axId val="10008977"/>
        <c:axId val="22971930"/>
      </c:scatterChart>
      <c:valAx>
        <c:axId val="10008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Y_POS /OFFSET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971930"/>
        <c:crosses val="autoZero"/>
        <c:crossBetween val="midCat"/>
        <c:dispUnits/>
      </c:valAx>
      <c:valAx>
        <c:axId val="22971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0089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MODEL!$J$23:$J$1010</c:f>
              <c:numCache/>
            </c:numRef>
          </c:xVal>
          <c:yVal>
            <c:numRef>
              <c:f>MODEL!$P$23:$P$1010</c:f>
              <c:numCache>
                <c:ptCount val="988"/>
                <c:pt idx="1">
                  <c:v>-0.7532204290325097</c:v>
                </c:pt>
                <c:pt idx="2">
                  <c:v>-2.102614583885611</c:v>
                </c:pt>
                <c:pt idx="3">
                  <c:v>-1.3882652079153388</c:v>
                </c:pt>
                <c:pt idx="4">
                  <c:v>0.4467036348492144</c:v>
                </c:pt>
                <c:pt idx="5">
                  <c:v>-0.6638886032146303</c:v>
                </c:pt>
                <c:pt idx="6">
                  <c:v>-0.7754349755770278</c:v>
                </c:pt>
                <c:pt idx="7">
                  <c:v>-1.3853778791858247</c:v>
                </c:pt>
                <c:pt idx="8">
                  <c:v>-0.4806751744853983</c:v>
                </c:pt>
                <c:pt idx="9">
                  <c:v>1.2310597696792627</c:v>
                </c:pt>
                <c:pt idx="10">
                  <c:v>1.861841281424745</c:v>
                </c:pt>
                <c:pt idx="11">
                  <c:v>-0.26104877582771735</c:v>
                </c:pt>
                <c:pt idx="12">
                  <c:v>-0.032189008918081186</c:v>
                </c:pt>
                <c:pt idx="13">
                  <c:v>0.3384305117091486</c:v>
                </c:pt>
                <c:pt idx="14">
                  <c:v>0.26420730546072946</c:v>
                </c:pt>
                <c:pt idx="15">
                  <c:v>0.8312952210112314</c:v>
                </c:pt>
                <c:pt idx="16">
                  <c:v>0.2587059036828663</c:v>
                </c:pt>
                <c:pt idx="17">
                  <c:v>0.14076051907328235</c:v>
                </c:pt>
                <c:pt idx="18">
                  <c:v>1.5457040555951949</c:v>
                </c:pt>
                <c:pt idx="20">
                  <c:v>0.5950381293375671</c:v>
                </c:pt>
                <c:pt idx="21">
                  <c:v>1.2419483374046933</c:v>
                </c:pt>
                <c:pt idx="22">
                  <c:v>0.49049211984623753</c:v>
                </c:pt>
                <c:pt idx="23">
                  <c:v>0.6629636294715056</c:v>
                </c:pt>
                <c:pt idx="24">
                  <c:v>1.6028003042897154</c:v>
                </c:pt>
                <c:pt idx="25">
                  <c:v>0.3316895039343848</c:v>
                </c:pt>
                <c:pt idx="26">
                  <c:v>-0.6509908069398591</c:v>
                </c:pt>
                <c:pt idx="27">
                  <c:v>-0.7159047869936614</c:v>
                </c:pt>
                <c:pt idx="28">
                  <c:v>0.8240974697048102</c:v>
                </c:pt>
                <c:pt idx="29">
                  <c:v>-0.5066553461006436</c:v>
                </c:pt>
                <c:pt idx="30">
                  <c:v>0.04030949662620742</c:v>
                </c:pt>
                <c:pt idx="31">
                  <c:v>0.5342235195219018</c:v>
                </c:pt>
                <c:pt idx="32">
                  <c:v>0.7653053796603757</c:v>
                </c:pt>
                <c:pt idx="33">
                  <c:v>0.021527427553010625</c:v>
                </c:pt>
                <c:pt idx="34">
                  <c:v>-0.33095228127073995</c:v>
                </c:pt>
                <c:pt idx="35">
                  <c:v>-0.6006329911039643</c:v>
                </c:pt>
                <c:pt idx="36">
                  <c:v>-0.4341193369507863</c:v>
                </c:pt>
                <c:pt idx="37">
                  <c:v>-0.758600080666298</c:v>
                </c:pt>
                <c:pt idx="38">
                  <c:v>-0.3428600820222414</c:v>
                </c:pt>
                <c:pt idx="39">
                  <c:v>-0.21856468207042212</c:v>
                </c:pt>
                <c:pt idx="40">
                  <c:v>1.0960829521983442</c:v>
                </c:pt>
                <c:pt idx="41">
                  <c:v>-1.388941525422183</c:v>
                </c:pt>
                <c:pt idx="42">
                  <c:v>-0.33564971363888674</c:v>
                </c:pt>
                <c:pt idx="43">
                  <c:v>-1.9285906119737888</c:v>
                </c:pt>
                <c:pt idx="44">
                  <c:v>-2.164259914459805</c:v>
                </c:pt>
                <c:pt idx="45">
                  <c:v>-2.2565585698126966</c:v>
                </c:pt>
                <c:pt idx="46">
                  <c:v>-1.1544660491322105</c:v>
                </c:pt>
                <c:pt idx="47">
                  <c:v>-0.3707819339797851</c:v>
                </c:pt>
                <c:pt idx="48">
                  <c:v>0.6197199252628991</c:v>
                </c:pt>
                <c:pt idx="49">
                  <c:v>2.1736599874241875</c:v>
                </c:pt>
                <c:pt idx="50">
                  <c:v>0.14458866863404296</c:v>
                </c:pt>
                <c:pt idx="51">
                  <c:v>1.908486667422153</c:v>
                </c:pt>
                <c:pt idx="52">
                  <c:v>0.8813752439941851</c:v>
                </c:pt>
                <c:pt idx="53">
                  <c:v>0.13957160006887648</c:v>
                </c:pt>
                <c:pt idx="54">
                  <c:v>0.9667194356766089</c:v>
                </c:pt>
                <c:pt idx="55">
                  <c:v>1.0829272386489635</c:v>
                </c:pt>
                <c:pt idx="56">
                  <c:v>-0.8121380919940577</c:v>
                </c:pt>
                <c:pt idx="57">
                  <c:v>0.48037553748150685</c:v>
                </c:pt>
                <c:pt idx="58">
                  <c:v>-0.38705329311082437</c:v>
                </c:pt>
                <c:pt idx="59">
                  <c:v>0.08776133493341831</c:v>
                </c:pt>
                <c:pt idx="60">
                  <c:v>-0.3068223249999278</c:v>
                </c:pt>
                <c:pt idx="61">
                  <c:v>-0.23807421390968386</c:v>
                </c:pt>
                <c:pt idx="62">
                  <c:v>-1.0814886157296684</c:v>
                </c:pt>
              </c:numCache>
            </c:numRef>
          </c:yVal>
          <c:smooth val="0"/>
        </c:ser>
        <c:axId val="5420779"/>
        <c:axId val="48787012"/>
      </c:scatterChart>
      <c:valAx>
        <c:axId val="5420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787012"/>
        <c:crosses val="autoZero"/>
        <c:crossBetween val="midCat"/>
        <c:dispUnits/>
      </c:valAx>
      <c:valAx>
        <c:axId val="48787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207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MODEL!$D$23:$D$1010</c:f>
              <c:numCache/>
            </c:numRef>
          </c:xVal>
          <c:yVal>
            <c:numRef>
              <c:f>MODEL!$P$23:$P$1010</c:f>
              <c:numCache>
                <c:ptCount val="988"/>
                <c:pt idx="1">
                  <c:v>-0.7532204290325097</c:v>
                </c:pt>
                <c:pt idx="2">
                  <c:v>-2.102614583885611</c:v>
                </c:pt>
                <c:pt idx="3">
                  <c:v>-1.3882652079153388</c:v>
                </c:pt>
                <c:pt idx="4">
                  <c:v>0.4467036348492144</c:v>
                </c:pt>
                <c:pt idx="5">
                  <c:v>-0.6638886032146303</c:v>
                </c:pt>
                <c:pt idx="6">
                  <c:v>-0.7754349755770278</c:v>
                </c:pt>
                <c:pt idx="7">
                  <c:v>-1.3853778791858247</c:v>
                </c:pt>
                <c:pt idx="8">
                  <c:v>-0.4806751744853983</c:v>
                </c:pt>
                <c:pt idx="9">
                  <c:v>1.2310597696792627</c:v>
                </c:pt>
                <c:pt idx="10">
                  <c:v>1.861841281424745</c:v>
                </c:pt>
                <c:pt idx="11">
                  <c:v>-0.26104877582771735</c:v>
                </c:pt>
                <c:pt idx="12">
                  <c:v>-0.032189008918081186</c:v>
                </c:pt>
                <c:pt idx="13">
                  <c:v>0.3384305117091486</c:v>
                </c:pt>
                <c:pt idx="14">
                  <c:v>0.26420730546072946</c:v>
                </c:pt>
                <c:pt idx="15">
                  <c:v>0.8312952210112314</c:v>
                </c:pt>
                <c:pt idx="16">
                  <c:v>0.2587059036828663</c:v>
                </c:pt>
                <c:pt idx="17">
                  <c:v>0.14076051907328235</c:v>
                </c:pt>
                <c:pt idx="18">
                  <c:v>1.5457040555951949</c:v>
                </c:pt>
                <c:pt idx="20">
                  <c:v>0.5950381293375671</c:v>
                </c:pt>
                <c:pt idx="21">
                  <c:v>1.2419483374046933</c:v>
                </c:pt>
                <c:pt idx="22">
                  <c:v>0.49049211984623753</c:v>
                </c:pt>
                <c:pt idx="23">
                  <c:v>0.6629636294715056</c:v>
                </c:pt>
                <c:pt idx="24">
                  <c:v>1.6028003042897154</c:v>
                </c:pt>
                <c:pt idx="25">
                  <c:v>0.3316895039343848</c:v>
                </c:pt>
                <c:pt idx="26">
                  <c:v>-0.6509908069398591</c:v>
                </c:pt>
                <c:pt idx="27">
                  <c:v>-0.7159047869936614</c:v>
                </c:pt>
                <c:pt idx="28">
                  <c:v>0.8240974697048102</c:v>
                </c:pt>
                <c:pt idx="29">
                  <c:v>-0.5066553461006436</c:v>
                </c:pt>
                <c:pt idx="30">
                  <c:v>0.04030949662620742</c:v>
                </c:pt>
                <c:pt idx="31">
                  <c:v>0.5342235195219018</c:v>
                </c:pt>
                <c:pt idx="32">
                  <c:v>0.7653053796603757</c:v>
                </c:pt>
                <c:pt idx="33">
                  <c:v>0.021527427553010625</c:v>
                </c:pt>
                <c:pt idx="34">
                  <c:v>-0.33095228127073995</c:v>
                </c:pt>
                <c:pt idx="35">
                  <c:v>-0.6006329911039643</c:v>
                </c:pt>
                <c:pt idx="36">
                  <c:v>-0.4341193369507863</c:v>
                </c:pt>
                <c:pt idx="37">
                  <c:v>-0.758600080666298</c:v>
                </c:pt>
                <c:pt idx="38">
                  <c:v>-0.3428600820222414</c:v>
                </c:pt>
                <c:pt idx="39">
                  <c:v>-0.21856468207042212</c:v>
                </c:pt>
                <c:pt idx="40">
                  <c:v>1.0960829521983442</c:v>
                </c:pt>
                <c:pt idx="41">
                  <c:v>-1.388941525422183</c:v>
                </c:pt>
                <c:pt idx="42">
                  <c:v>-0.33564971363888674</c:v>
                </c:pt>
                <c:pt idx="43">
                  <c:v>-1.9285906119737888</c:v>
                </c:pt>
                <c:pt idx="44">
                  <c:v>-2.164259914459805</c:v>
                </c:pt>
                <c:pt idx="45">
                  <c:v>-2.2565585698126966</c:v>
                </c:pt>
                <c:pt idx="46">
                  <c:v>-1.1544660491322105</c:v>
                </c:pt>
                <c:pt idx="47">
                  <c:v>-0.3707819339797851</c:v>
                </c:pt>
                <c:pt idx="48">
                  <c:v>0.6197199252628991</c:v>
                </c:pt>
                <c:pt idx="49">
                  <c:v>2.1736599874241875</c:v>
                </c:pt>
                <c:pt idx="50">
                  <c:v>0.14458866863404296</c:v>
                </c:pt>
                <c:pt idx="51">
                  <c:v>1.908486667422153</c:v>
                </c:pt>
                <c:pt idx="52">
                  <c:v>0.8813752439941851</c:v>
                </c:pt>
                <c:pt idx="53">
                  <c:v>0.13957160006887648</c:v>
                </c:pt>
                <c:pt idx="54">
                  <c:v>0.9667194356766089</c:v>
                </c:pt>
                <c:pt idx="55">
                  <c:v>1.0829272386489635</c:v>
                </c:pt>
                <c:pt idx="56">
                  <c:v>-0.8121380919940577</c:v>
                </c:pt>
                <c:pt idx="57">
                  <c:v>0.48037553748150685</c:v>
                </c:pt>
                <c:pt idx="58">
                  <c:v>-0.38705329311082437</c:v>
                </c:pt>
                <c:pt idx="59">
                  <c:v>0.08776133493341831</c:v>
                </c:pt>
                <c:pt idx="60">
                  <c:v>-0.3068223249999278</c:v>
                </c:pt>
                <c:pt idx="61">
                  <c:v>-0.23807421390968386</c:v>
                </c:pt>
                <c:pt idx="62">
                  <c:v>-1.0814886157296684</c:v>
                </c:pt>
              </c:numCache>
            </c:numRef>
          </c:yVal>
          <c:smooth val="0"/>
        </c:ser>
        <c:axId val="36429925"/>
        <c:axId val="59433870"/>
      </c:scatterChart>
      <c:valAx>
        <c:axId val="36429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azimuth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433870"/>
        <c:crosses val="autoZero"/>
        <c:crossBetween val="midCat"/>
        <c:dispUnits/>
        <c:majorUnit val="90"/>
        <c:minorUnit val="30"/>
      </c:valAx>
      <c:valAx>
        <c:axId val="59433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4299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MODEL!$E$23:$E$1010</c:f>
              <c:numCache/>
            </c:numRef>
          </c:xVal>
          <c:yVal>
            <c:numRef>
              <c:f>MODEL!$P$23:$P$1010</c:f>
              <c:numCache>
                <c:ptCount val="988"/>
                <c:pt idx="1">
                  <c:v>-0.7532204290325097</c:v>
                </c:pt>
                <c:pt idx="2">
                  <c:v>-2.102614583885611</c:v>
                </c:pt>
                <c:pt idx="3">
                  <c:v>-1.3882652079153388</c:v>
                </c:pt>
                <c:pt idx="4">
                  <c:v>0.4467036348492144</c:v>
                </c:pt>
                <c:pt idx="5">
                  <c:v>-0.6638886032146303</c:v>
                </c:pt>
                <c:pt idx="6">
                  <c:v>-0.7754349755770278</c:v>
                </c:pt>
                <c:pt idx="7">
                  <c:v>-1.3853778791858247</c:v>
                </c:pt>
                <c:pt idx="8">
                  <c:v>-0.4806751744853983</c:v>
                </c:pt>
                <c:pt idx="9">
                  <c:v>1.2310597696792627</c:v>
                </c:pt>
                <c:pt idx="10">
                  <c:v>1.861841281424745</c:v>
                </c:pt>
                <c:pt idx="11">
                  <c:v>-0.26104877582771735</c:v>
                </c:pt>
                <c:pt idx="12">
                  <c:v>-0.032189008918081186</c:v>
                </c:pt>
                <c:pt idx="13">
                  <c:v>0.3384305117091486</c:v>
                </c:pt>
                <c:pt idx="14">
                  <c:v>0.26420730546072946</c:v>
                </c:pt>
                <c:pt idx="15">
                  <c:v>0.8312952210112314</c:v>
                </c:pt>
                <c:pt idx="16">
                  <c:v>0.2587059036828663</c:v>
                </c:pt>
                <c:pt idx="17">
                  <c:v>0.14076051907328235</c:v>
                </c:pt>
                <c:pt idx="18">
                  <c:v>1.5457040555951949</c:v>
                </c:pt>
                <c:pt idx="20">
                  <c:v>0.5950381293375671</c:v>
                </c:pt>
                <c:pt idx="21">
                  <c:v>1.2419483374046933</c:v>
                </c:pt>
                <c:pt idx="22">
                  <c:v>0.49049211984623753</c:v>
                </c:pt>
                <c:pt idx="23">
                  <c:v>0.6629636294715056</c:v>
                </c:pt>
                <c:pt idx="24">
                  <c:v>1.6028003042897154</c:v>
                </c:pt>
                <c:pt idx="25">
                  <c:v>0.3316895039343848</c:v>
                </c:pt>
                <c:pt idx="26">
                  <c:v>-0.6509908069398591</c:v>
                </c:pt>
                <c:pt idx="27">
                  <c:v>-0.7159047869936614</c:v>
                </c:pt>
                <c:pt idx="28">
                  <c:v>0.8240974697048102</c:v>
                </c:pt>
                <c:pt idx="29">
                  <c:v>-0.5066553461006436</c:v>
                </c:pt>
                <c:pt idx="30">
                  <c:v>0.04030949662620742</c:v>
                </c:pt>
                <c:pt idx="31">
                  <c:v>0.5342235195219018</c:v>
                </c:pt>
                <c:pt idx="32">
                  <c:v>0.7653053796603757</c:v>
                </c:pt>
                <c:pt idx="33">
                  <c:v>0.021527427553010625</c:v>
                </c:pt>
                <c:pt idx="34">
                  <c:v>-0.33095228127073995</c:v>
                </c:pt>
                <c:pt idx="35">
                  <c:v>-0.6006329911039643</c:v>
                </c:pt>
                <c:pt idx="36">
                  <c:v>-0.4341193369507863</c:v>
                </c:pt>
                <c:pt idx="37">
                  <c:v>-0.758600080666298</c:v>
                </c:pt>
                <c:pt idx="38">
                  <c:v>-0.3428600820222414</c:v>
                </c:pt>
                <c:pt idx="39">
                  <c:v>-0.21856468207042212</c:v>
                </c:pt>
                <c:pt idx="40">
                  <c:v>1.0960829521983442</c:v>
                </c:pt>
                <c:pt idx="41">
                  <c:v>-1.388941525422183</c:v>
                </c:pt>
                <c:pt idx="42">
                  <c:v>-0.33564971363888674</c:v>
                </c:pt>
                <c:pt idx="43">
                  <c:v>-1.9285906119737888</c:v>
                </c:pt>
                <c:pt idx="44">
                  <c:v>-2.164259914459805</c:v>
                </c:pt>
                <c:pt idx="45">
                  <c:v>-2.2565585698126966</c:v>
                </c:pt>
                <c:pt idx="46">
                  <c:v>-1.1544660491322105</c:v>
                </c:pt>
                <c:pt idx="47">
                  <c:v>-0.3707819339797851</c:v>
                </c:pt>
                <c:pt idx="48">
                  <c:v>0.6197199252628991</c:v>
                </c:pt>
                <c:pt idx="49">
                  <c:v>2.1736599874241875</c:v>
                </c:pt>
                <c:pt idx="50">
                  <c:v>0.14458866863404296</c:v>
                </c:pt>
                <c:pt idx="51">
                  <c:v>1.908486667422153</c:v>
                </c:pt>
                <c:pt idx="52">
                  <c:v>0.8813752439941851</c:v>
                </c:pt>
                <c:pt idx="53">
                  <c:v>0.13957160006887648</c:v>
                </c:pt>
                <c:pt idx="54">
                  <c:v>0.9667194356766089</c:v>
                </c:pt>
                <c:pt idx="55">
                  <c:v>1.0829272386489635</c:v>
                </c:pt>
                <c:pt idx="56">
                  <c:v>-0.8121380919940577</c:v>
                </c:pt>
                <c:pt idx="57">
                  <c:v>0.48037553748150685</c:v>
                </c:pt>
                <c:pt idx="58">
                  <c:v>-0.38705329311082437</c:v>
                </c:pt>
                <c:pt idx="59">
                  <c:v>0.08776133493341831</c:v>
                </c:pt>
                <c:pt idx="60">
                  <c:v>-0.3068223249999278</c:v>
                </c:pt>
                <c:pt idx="61">
                  <c:v>-0.23807421390968386</c:v>
                </c:pt>
                <c:pt idx="62">
                  <c:v>-1.0814886157296684</c:v>
                </c:pt>
              </c:numCache>
            </c:numRef>
          </c:yVal>
          <c:smooth val="0"/>
        </c:ser>
        <c:axId val="65142783"/>
        <c:axId val="49414136"/>
      </c:scatterChart>
      <c:valAx>
        <c:axId val="65142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zenith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414136"/>
        <c:crosses val="autoZero"/>
        <c:crossBetween val="midCat"/>
        <c:dispUnits/>
      </c:valAx>
      <c:valAx>
        <c:axId val="49414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1427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MODEL!$B$23:$B$1010</c:f>
              <c:numCache/>
            </c:numRef>
          </c:xVal>
          <c:yVal>
            <c:numRef>
              <c:f>MODEL!$P$23:$P$1010</c:f>
              <c:numCache>
                <c:ptCount val="988"/>
                <c:pt idx="1">
                  <c:v>-0.7532204290325097</c:v>
                </c:pt>
                <c:pt idx="2">
                  <c:v>-2.102614583885611</c:v>
                </c:pt>
                <c:pt idx="3">
                  <c:v>-1.3882652079153388</c:v>
                </c:pt>
                <c:pt idx="4">
                  <c:v>0.4467036348492144</c:v>
                </c:pt>
                <c:pt idx="5">
                  <c:v>-0.6638886032146303</c:v>
                </c:pt>
                <c:pt idx="6">
                  <c:v>-0.7754349755770278</c:v>
                </c:pt>
                <c:pt idx="7">
                  <c:v>-1.3853778791858247</c:v>
                </c:pt>
                <c:pt idx="8">
                  <c:v>-0.4806751744853983</c:v>
                </c:pt>
                <c:pt idx="9">
                  <c:v>1.2310597696792627</c:v>
                </c:pt>
                <c:pt idx="10">
                  <c:v>1.861841281424745</c:v>
                </c:pt>
                <c:pt idx="11">
                  <c:v>-0.26104877582771735</c:v>
                </c:pt>
                <c:pt idx="12">
                  <c:v>-0.032189008918081186</c:v>
                </c:pt>
                <c:pt idx="13">
                  <c:v>0.3384305117091486</c:v>
                </c:pt>
                <c:pt idx="14">
                  <c:v>0.26420730546072946</c:v>
                </c:pt>
                <c:pt idx="15">
                  <c:v>0.8312952210112314</c:v>
                </c:pt>
                <c:pt idx="16">
                  <c:v>0.2587059036828663</c:v>
                </c:pt>
                <c:pt idx="17">
                  <c:v>0.14076051907328235</c:v>
                </c:pt>
                <c:pt idx="18">
                  <c:v>1.5457040555951949</c:v>
                </c:pt>
                <c:pt idx="20">
                  <c:v>0.5950381293375671</c:v>
                </c:pt>
                <c:pt idx="21">
                  <c:v>1.2419483374046933</c:v>
                </c:pt>
                <c:pt idx="22">
                  <c:v>0.49049211984623753</c:v>
                </c:pt>
                <c:pt idx="23">
                  <c:v>0.6629636294715056</c:v>
                </c:pt>
                <c:pt idx="24">
                  <c:v>1.6028003042897154</c:v>
                </c:pt>
                <c:pt idx="25">
                  <c:v>0.3316895039343848</c:v>
                </c:pt>
                <c:pt idx="26">
                  <c:v>-0.6509908069398591</c:v>
                </c:pt>
                <c:pt idx="27">
                  <c:v>-0.7159047869936614</c:v>
                </c:pt>
                <c:pt idx="28">
                  <c:v>0.8240974697048102</c:v>
                </c:pt>
                <c:pt idx="29">
                  <c:v>-0.5066553461006436</c:v>
                </c:pt>
                <c:pt idx="30">
                  <c:v>0.04030949662620742</c:v>
                </c:pt>
                <c:pt idx="31">
                  <c:v>0.5342235195219018</c:v>
                </c:pt>
                <c:pt idx="32">
                  <c:v>0.7653053796603757</c:v>
                </c:pt>
                <c:pt idx="33">
                  <c:v>0.021527427553010625</c:v>
                </c:pt>
                <c:pt idx="34">
                  <c:v>-0.33095228127073995</c:v>
                </c:pt>
                <c:pt idx="35">
                  <c:v>-0.6006329911039643</c:v>
                </c:pt>
                <c:pt idx="36">
                  <c:v>-0.4341193369507863</c:v>
                </c:pt>
                <c:pt idx="37">
                  <c:v>-0.758600080666298</c:v>
                </c:pt>
                <c:pt idx="38">
                  <c:v>-0.3428600820222414</c:v>
                </c:pt>
                <c:pt idx="39">
                  <c:v>-0.21856468207042212</c:v>
                </c:pt>
                <c:pt idx="40">
                  <c:v>1.0960829521983442</c:v>
                </c:pt>
                <c:pt idx="41">
                  <c:v>-1.388941525422183</c:v>
                </c:pt>
                <c:pt idx="42">
                  <c:v>-0.33564971363888674</c:v>
                </c:pt>
                <c:pt idx="43">
                  <c:v>-1.9285906119737888</c:v>
                </c:pt>
                <c:pt idx="44">
                  <c:v>-2.164259914459805</c:v>
                </c:pt>
                <c:pt idx="45">
                  <c:v>-2.2565585698126966</c:v>
                </c:pt>
                <c:pt idx="46">
                  <c:v>-1.1544660491322105</c:v>
                </c:pt>
                <c:pt idx="47">
                  <c:v>-0.3707819339797851</c:v>
                </c:pt>
                <c:pt idx="48">
                  <c:v>0.6197199252628991</c:v>
                </c:pt>
                <c:pt idx="49">
                  <c:v>2.1736599874241875</c:v>
                </c:pt>
                <c:pt idx="50">
                  <c:v>0.14458866863404296</c:v>
                </c:pt>
                <c:pt idx="51">
                  <c:v>1.908486667422153</c:v>
                </c:pt>
                <c:pt idx="52">
                  <c:v>0.8813752439941851</c:v>
                </c:pt>
                <c:pt idx="53">
                  <c:v>0.13957160006887648</c:v>
                </c:pt>
                <c:pt idx="54">
                  <c:v>0.9667194356766089</c:v>
                </c:pt>
                <c:pt idx="55">
                  <c:v>1.0829272386489635</c:v>
                </c:pt>
                <c:pt idx="56">
                  <c:v>-0.8121380919940577</c:v>
                </c:pt>
                <c:pt idx="57">
                  <c:v>0.48037553748150685</c:v>
                </c:pt>
                <c:pt idx="58">
                  <c:v>-0.38705329311082437</c:v>
                </c:pt>
                <c:pt idx="59">
                  <c:v>0.08776133493341831</c:v>
                </c:pt>
                <c:pt idx="60">
                  <c:v>-0.3068223249999278</c:v>
                </c:pt>
                <c:pt idx="61">
                  <c:v>-0.23807421390968386</c:v>
                </c:pt>
                <c:pt idx="62">
                  <c:v>-1.0814886157296684</c:v>
                </c:pt>
              </c:numCache>
            </c:numRef>
          </c:yVal>
          <c:smooth val="0"/>
        </c:ser>
        <c:axId val="42074041"/>
        <c:axId val="43122050"/>
      </c:scatterChart>
      <c:valAx>
        <c:axId val="42074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scan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22050"/>
        <c:crosses val="autoZero"/>
        <c:crossBetween val="midCat"/>
        <c:dispUnits/>
      </c:valAx>
      <c:valAx>
        <c:axId val="43122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740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17</xdr:row>
      <xdr:rowOff>57150</xdr:rowOff>
    </xdr:from>
    <xdr:to>
      <xdr:col>24</xdr:col>
      <xdr:colOff>466725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12877800" y="2867025"/>
        <a:ext cx="46291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104775</xdr:colOff>
      <xdr:row>38</xdr:row>
      <xdr:rowOff>28575</xdr:rowOff>
    </xdr:from>
    <xdr:to>
      <xdr:col>24</xdr:col>
      <xdr:colOff>476250</xdr:colOff>
      <xdr:row>57</xdr:row>
      <xdr:rowOff>142875</xdr:rowOff>
    </xdr:to>
    <xdr:graphicFrame>
      <xdr:nvGraphicFramePr>
        <xdr:cNvPr id="2" name="Chart 2"/>
        <xdr:cNvGraphicFramePr/>
      </xdr:nvGraphicFramePr>
      <xdr:xfrm>
        <a:off x="12877800" y="6238875"/>
        <a:ext cx="46386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47625</xdr:colOff>
      <xdr:row>17</xdr:row>
      <xdr:rowOff>57150</xdr:rowOff>
    </xdr:from>
    <xdr:to>
      <xdr:col>32</xdr:col>
      <xdr:colOff>428625</xdr:colOff>
      <xdr:row>37</xdr:row>
      <xdr:rowOff>152400</xdr:rowOff>
    </xdr:to>
    <xdr:graphicFrame>
      <xdr:nvGraphicFramePr>
        <xdr:cNvPr id="3" name="Chart 3"/>
        <xdr:cNvGraphicFramePr/>
      </xdr:nvGraphicFramePr>
      <xdr:xfrm>
        <a:off x="17697450" y="2867025"/>
        <a:ext cx="4648200" cy="3333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47625</xdr:colOff>
      <xdr:row>38</xdr:row>
      <xdr:rowOff>28575</xdr:rowOff>
    </xdr:from>
    <xdr:to>
      <xdr:col>32</xdr:col>
      <xdr:colOff>438150</xdr:colOff>
      <xdr:row>58</xdr:row>
      <xdr:rowOff>0</xdr:rowOff>
    </xdr:to>
    <xdr:graphicFrame>
      <xdr:nvGraphicFramePr>
        <xdr:cNvPr id="4" name="Chart 4"/>
        <xdr:cNvGraphicFramePr/>
      </xdr:nvGraphicFramePr>
      <xdr:xfrm>
        <a:off x="17697450" y="6238875"/>
        <a:ext cx="4657725" cy="3209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123825</xdr:colOff>
      <xdr:row>82</xdr:row>
      <xdr:rowOff>95250</xdr:rowOff>
    </xdr:from>
    <xdr:to>
      <xdr:col>24</xdr:col>
      <xdr:colOff>495300</xdr:colOff>
      <xdr:row>102</xdr:row>
      <xdr:rowOff>47625</xdr:rowOff>
    </xdr:to>
    <xdr:graphicFrame>
      <xdr:nvGraphicFramePr>
        <xdr:cNvPr id="5" name="Chart 5"/>
        <xdr:cNvGraphicFramePr/>
      </xdr:nvGraphicFramePr>
      <xdr:xfrm>
        <a:off x="12896850" y="13430250"/>
        <a:ext cx="4638675" cy="3190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114300</xdr:colOff>
      <xdr:row>102</xdr:row>
      <xdr:rowOff>95250</xdr:rowOff>
    </xdr:from>
    <xdr:to>
      <xdr:col>24</xdr:col>
      <xdr:colOff>495300</xdr:colOff>
      <xdr:row>122</xdr:row>
      <xdr:rowOff>57150</xdr:rowOff>
    </xdr:to>
    <xdr:graphicFrame>
      <xdr:nvGraphicFramePr>
        <xdr:cNvPr id="6" name="Chart 6"/>
        <xdr:cNvGraphicFramePr/>
      </xdr:nvGraphicFramePr>
      <xdr:xfrm>
        <a:off x="12887325" y="16668750"/>
        <a:ext cx="4648200" cy="3200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25</xdr:col>
      <xdr:colOff>66675</xdr:colOff>
      <xdr:row>82</xdr:row>
      <xdr:rowOff>85725</xdr:rowOff>
    </xdr:from>
    <xdr:to>
      <xdr:col>32</xdr:col>
      <xdr:colOff>457200</xdr:colOff>
      <xdr:row>102</xdr:row>
      <xdr:rowOff>57150</xdr:rowOff>
    </xdr:to>
    <xdr:graphicFrame>
      <xdr:nvGraphicFramePr>
        <xdr:cNvPr id="7" name="Chart 7"/>
        <xdr:cNvGraphicFramePr/>
      </xdr:nvGraphicFramePr>
      <xdr:xfrm>
        <a:off x="17716500" y="13420725"/>
        <a:ext cx="4657725" cy="3209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25</xdr:col>
      <xdr:colOff>57150</xdr:colOff>
      <xdr:row>102</xdr:row>
      <xdr:rowOff>114300</xdr:rowOff>
    </xdr:from>
    <xdr:to>
      <xdr:col>32</xdr:col>
      <xdr:colOff>457200</xdr:colOff>
      <xdr:row>122</xdr:row>
      <xdr:rowOff>57150</xdr:rowOff>
    </xdr:to>
    <xdr:graphicFrame>
      <xdr:nvGraphicFramePr>
        <xdr:cNvPr id="8" name="Chart 8"/>
        <xdr:cNvGraphicFramePr/>
      </xdr:nvGraphicFramePr>
      <xdr:xfrm>
        <a:off x="17706975" y="16687800"/>
        <a:ext cx="4667250" cy="3181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104775</xdr:colOff>
      <xdr:row>122</xdr:row>
      <xdr:rowOff>114300</xdr:rowOff>
    </xdr:from>
    <xdr:to>
      <xdr:col>24</xdr:col>
      <xdr:colOff>495300</xdr:colOff>
      <xdr:row>142</xdr:row>
      <xdr:rowOff>85725</xdr:rowOff>
    </xdr:to>
    <xdr:graphicFrame>
      <xdr:nvGraphicFramePr>
        <xdr:cNvPr id="9" name="Chart 9"/>
        <xdr:cNvGraphicFramePr/>
      </xdr:nvGraphicFramePr>
      <xdr:xfrm>
        <a:off x="12877800" y="19926300"/>
        <a:ext cx="4657725" cy="32099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17</xdr:col>
      <xdr:colOff>114300</xdr:colOff>
      <xdr:row>58</xdr:row>
      <xdr:rowOff>57150</xdr:rowOff>
    </xdr:from>
    <xdr:to>
      <xdr:col>24</xdr:col>
      <xdr:colOff>476250</xdr:colOff>
      <xdr:row>78</xdr:row>
      <xdr:rowOff>38100</xdr:rowOff>
    </xdr:to>
    <xdr:graphicFrame>
      <xdr:nvGraphicFramePr>
        <xdr:cNvPr id="10" name="Chart 10"/>
        <xdr:cNvGraphicFramePr/>
      </xdr:nvGraphicFramePr>
      <xdr:xfrm>
        <a:off x="12887325" y="9505950"/>
        <a:ext cx="4629150" cy="3219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25</xdr:col>
      <xdr:colOff>57150</xdr:colOff>
      <xdr:row>58</xdr:row>
      <xdr:rowOff>66675</xdr:rowOff>
    </xdr:from>
    <xdr:to>
      <xdr:col>32</xdr:col>
      <xdr:colOff>428625</xdr:colOff>
      <xdr:row>78</xdr:row>
      <xdr:rowOff>57150</xdr:rowOff>
    </xdr:to>
    <xdr:graphicFrame>
      <xdr:nvGraphicFramePr>
        <xdr:cNvPr id="11" name="Chart 11"/>
        <xdr:cNvGraphicFramePr/>
      </xdr:nvGraphicFramePr>
      <xdr:xfrm>
        <a:off x="17706975" y="9515475"/>
        <a:ext cx="4638675" cy="3228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25</xdr:col>
      <xdr:colOff>66675</xdr:colOff>
      <xdr:row>122</xdr:row>
      <xdr:rowOff>123825</xdr:rowOff>
    </xdr:from>
    <xdr:to>
      <xdr:col>32</xdr:col>
      <xdr:colOff>447675</xdr:colOff>
      <xdr:row>142</xdr:row>
      <xdr:rowOff>123825</xdr:rowOff>
    </xdr:to>
    <xdr:graphicFrame>
      <xdr:nvGraphicFramePr>
        <xdr:cNvPr id="12" name="Chart 12"/>
        <xdr:cNvGraphicFramePr/>
      </xdr:nvGraphicFramePr>
      <xdr:xfrm>
        <a:off x="17716500" y="19935825"/>
        <a:ext cx="4648200" cy="3238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17</xdr:col>
      <xdr:colOff>95250</xdr:colOff>
      <xdr:row>143</xdr:row>
      <xdr:rowOff>38100</xdr:rowOff>
    </xdr:from>
    <xdr:to>
      <xdr:col>24</xdr:col>
      <xdr:colOff>485775</xdr:colOff>
      <xdr:row>163</xdr:row>
      <xdr:rowOff>9525</xdr:rowOff>
    </xdr:to>
    <xdr:graphicFrame>
      <xdr:nvGraphicFramePr>
        <xdr:cNvPr id="13" name="Chart 13"/>
        <xdr:cNvGraphicFramePr/>
      </xdr:nvGraphicFramePr>
      <xdr:xfrm>
        <a:off x="12868275" y="23250525"/>
        <a:ext cx="4657725" cy="32099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25</xdr:col>
      <xdr:colOff>76200</xdr:colOff>
      <xdr:row>143</xdr:row>
      <xdr:rowOff>38100</xdr:rowOff>
    </xdr:from>
    <xdr:to>
      <xdr:col>32</xdr:col>
      <xdr:colOff>438150</xdr:colOff>
      <xdr:row>163</xdr:row>
      <xdr:rowOff>0</xdr:rowOff>
    </xdr:to>
    <xdr:graphicFrame>
      <xdr:nvGraphicFramePr>
        <xdr:cNvPr id="14" name="Chart 14"/>
        <xdr:cNvGraphicFramePr/>
      </xdr:nvGraphicFramePr>
      <xdr:xfrm>
        <a:off x="17726025" y="23250525"/>
        <a:ext cx="4629150" cy="3200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9" customWidth="1"/>
    <col min="2" max="2" width="9.57421875" style="9" bestFit="1" customWidth="1"/>
    <col min="3" max="4" width="9.57421875" style="3" customWidth="1"/>
    <col min="5" max="5" width="9.140625" style="2" customWidth="1"/>
    <col min="6" max="8" width="9.140625" style="1" customWidth="1"/>
    <col min="9" max="9" width="9.57421875" style="1" bestFit="1" customWidth="1"/>
    <col min="10" max="10" width="10.140625" style="9" bestFit="1" customWidth="1"/>
    <col min="11" max="12" width="9.140625" style="1" customWidth="1"/>
    <col min="13" max="13" width="9.140625" style="3" customWidth="1"/>
    <col min="16" max="17" width="9.140625" style="2" customWidth="1"/>
  </cols>
  <sheetData>
    <row r="1" spans="1:15" ht="12.75">
      <c r="A1" s="9" t="s">
        <v>32</v>
      </c>
      <c r="B1" s="9" t="s">
        <v>105</v>
      </c>
      <c r="C1" s="3" t="s">
        <v>106</v>
      </c>
      <c r="D1" s="3" t="s">
        <v>107</v>
      </c>
      <c r="E1" s="2" t="s">
        <v>108</v>
      </c>
      <c r="F1" s="1" t="s">
        <v>35</v>
      </c>
      <c r="G1" s="1" t="s">
        <v>36</v>
      </c>
      <c r="H1" s="1" t="s">
        <v>109</v>
      </c>
      <c r="I1" s="1" t="s">
        <v>110</v>
      </c>
      <c r="J1" s="9" t="s">
        <v>111</v>
      </c>
      <c r="L1" s="1" t="s">
        <v>32</v>
      </c>
      <c r="M1" s="1" t="s">
        <v>23</v>
      </c>
      <c r="N1" s="3" t="s">
        <v>24</v>
      </c>
      <c r="O1" s="1"/>
    </row>
    <row r="2" spans="13:15" ht="12.75">
      <c r="M2" s="1"/>
      <c r="N2" s="3"/>
      <c r="O2" s="1"/>
    </row>
    <row r="3" spans="1:15" ht="12.75">
      <c r="A3" s="9" t="s">
        <v>97</v>
      </c>
      <c r="M3" s="1"/>
      <c r="N3" s="3"/>
      <c r="O3" s="1"/>
    </row>
    <row r="4" spans="1:15" ht="12.75">
      <c r="A4" s="9">
        <v>34353</v>
      </c>
      <c r="B4" s="9" t="s">
        <v>102</v>
      </c>
      <c r="C4" s="3">
        <v>0.062</v>
      </c>
      <c r="D4" s="3">
        <v>0.001</v>
      </c>
      <c r="E4" s="2">
        <v>9.83</v>
      </c>
      <c r="F4" s="1">
        <v>-113.7</v>
      </c>
      <c r="G4" s="1">
        <v>69.5</v>
      </c>
      <c r="H4" s="1">
        <v>-5.4</v>
      </c>
      <c r="I4" s="1">
        <v>-1.6</v>
      </c>
      <c r="J4" s="9">
        <v>67</v>
      </c>
      <c r="L4" s="9">
        <f>A4</f>
        <v>34353</v>
      </c>
      <c r="M4" s="1">
        <f>AVERAGE(F4:F5)</f>
        <v>-113.55000000000001</v>
      </c>
      <c r="N4" s="1">
        <f>AVERAGE(G4:G5)</f>
        <v>69.45</v>
      </c>
      <c r="O4" s="1"/>
    </row>
    <row r="5" spans="1:15" ht="12.75">
      <c r="A5" s="9">
        <v>34353</v>
      </c>
      <c r="B5" s="9" t="s">
        <v>103</v>
      </c>
      <c r="C5" s="3">
        <v>0.056</v>
      </c>
      <c r="D5" s="3">
        <v>0.001</v>
      </c>
      <c r="E5" s="2">
        <v>9.58</v>
      </c>
      <c r="F5" s="1">
        <v>-113.4</v>
      </c>
      <c r="G5" s="1">
        <v>69.4</v>
      </c>
      <c r="H5" s="1">
        <v>-5.7</v>
      </c>
      <c r="I5" s="1">
        <v>-1.5</v>
      </c>
      <c r="J5" s="9">
        <v>74</v>
      </c>
      <c r="N5" s="1"/>
      <c r="O5" s="1"/>
    </row>
    <row r="6" spans="1:15" ht="12.75">
      <c r="A6" s="9">
        <v>34354</v>
      </c>
      <c r="B6" s="9" t="s">
        <v>102</v>
      </c>
      <c r="C6" s="3">
        <v>0.057</v>
      </c>
      <c r="D6" s="3">
        <v>0.001</v>
      </c>
      <c r="E6" s="2">
        <v>9.61</v>
      </c>
      <c r="F6" s="1">
        <v>-111.8</v>
      </c>
      <c r="G6" s="1">
        <v>68.9</v>
      </c>
      <c r="H6" s="1">
        <v>-14.9</v>
      </c>
      <c r="I6" s="1">
        <v>12.1</v>
      </c>
      <c r="J6" s="9">
        <v>41</v>
      </c>
      <c r="L6" s="9">
        <f>A6</f>
        <v>34354</v>
      </c>
      <c r="M6" s="1">
        <f>AVERAGE(F6:F7)</f>
        <v>-111.85</v>
      </c>
      <c r="N6" s="1">
        <f>AVERAGE(G6:G7)</f>
        <v>68.2</v>
      </c>
      <c r="O6" s="1"/>
    </row>
    <row r="7" spans="1:15" ht="12.75">
      <c r="A7" s="9">
        <v>34354</v>
      </c>
      <c r="B7" s="9" t="s">
        <v>103</v>
      </c>
      <c r="C7" s="3">
        <v>0.049</v>
      </c>
      <c r="D7" s="3">
        <v>0.001</v>
      </c>
      <c r="E7" s="2">
        <v>9.98</v>
      </c>
      <c r="F7" s="1">
        <v>-111.9</v>
      </c>
      <c r="G7" s="1">
        <v>67.5</v>
      </c>
      <c r="H7" s="1">
        <v>-16</v>
      </c>
      <c r="I7" s="1">
        <v>11.3</v>
      </c>
      <c r="J7" s="9">
        <v>53</v>
      </c>
      <c r="N7" s="1"/>
      <c r="O7" s="1"/>
    </row>
    <row r="8" spans="1:15" ht="12.75">
      <c r="A8" s="9">
        <v>34355</v>
      </c>
      <c r="B8" s="9" t="s">
        <v>102</v>
      </c>
      <c r="C8" s="3">
        <v>0.05</v>
      </c>
      <c r="D8" s="3">
        <v>0.004</v>
      </c>
      <c r="E8" s="2">
        <v>8.41</v>
      </c>
      <c r="F8" s="1">
        <v>-110.5</v>
      </c>
      <c r="G8" s="1">
        <v>68.1</v>
      </c>
      <c r="H8" s="1">
        <v>-20.8</v>
      </c>
      <c r="I8" s="1">
        <v>-8.1</v>
      </c>
      <c r="J8" s="9">
        <v>39</v>
      </c>
      <c r="L8" s="9">
        <f>A8</f>
        <v>34355</v>
      </c>
      <c r="M8" s="1">
        <f>AVERAGE(F8:F9)</f>
        <v>-110.65</v>
      </c>
      <c r="N8" s="1">
        <f>AVERAGE(G8:G9)</f>
        <v>68.94999999999999</v>
      </c>
      <c r="O8" s="1"/>
    </row>
    <row r="9" spans="1:15" ht="12.75">
      <c r="A9" s="9">
        <v>34355</v>
      </c>
      <c r="B9" s="9" t="s">
        <v>103</v>
      </c>
      <c r="C9" s="3">
        <v>0.052</v>
      </c>
      <c r="D9" s="3">
        <v>0.002</v>
      </c>
      <c r="E9" s="2">
        <v>9.63</v>
      </c>
      <c r="F9" s="1">
        <v>-110.8</v>
      </c>
      <c r="G9" s="1">
        <v>69.8</v>
      </c>
      <c r="H9" s="1">
        <v>-19.2</v>
      </c>
      <c r="I9" s="1">
        <v>-7.4</v>
      </c>
      <c r="J9" s="9">
        <v>51</v>
      </c>
      <c r="N9" s="1"/>
      <c r="O9" s="1"/>
    </row>
    <row r="10" spans="1:15" ht="12.75">
      <c r="A10" s="9">
        <v>34356</v>
      </c>
      <c r="B10" s="9" t="s">
        <v>102</v>
      </c>
      <c r="C10" s="3">
        <v>0.035</v>
      </c>
      <c r="D10" s="3">
        <v>0.003</v>
      </c>
      <c r="E10" s="2">
        <v>10.58</v>
      </c>
      <c r="F10" s="1">
        <v>-108.5</v>
      </c>
      <c r="G10" s="1">
        <v>70.3</v>
      </c>
      <c r="H10" s="1">
        <v>-20.1</v>
      </c>
      <c r="I10" s="1">
        <v>-5.3</v>
      </c>
      <c r="J10" s="9">
        <v>41</v>
      </c>
      <c r="L10" s="9">
        <f>A10</f>
        <v>34356</v>
      </c>
      <c r="M10" s="1">
        <f>AVERAGE(F10:F11)</f>
        <v>-109.2</v>
      </c>
      <c r="N10" s="1">
        <f>AVERAGE(G10:G11)</f>
        <v>70.8</v>
      </c>
      <c r="O10" s="1"/>
    </row>
    <row r="11" spans="1:15" ht="12.75">
      <c r="A11" s="9">
        <v>34356</v>
      </c>
      <c r="B11" s="9" t="s">
        <v>103</v>
      </c>
      <c r="C11" s="3">
        <v>0.055</v>
      </c>
      <c r="D11" s="3">
        <v>0.002</v>
      </c>
      <c r="E11" s="2">
        <v>8.96</v>
      </c>
      <c r="F11" s="1">
        <v>-109.9</v>
      </c>
      <c r="G11" s="1">
        <v>71.3</v>
      </c>
      <c r="H11" s="1">
        <v>-18.4</v>
      </c>
      <c r="I11" s="1">
        <v>-5.9</v>
      </c>
      <c r="J11" s="9">
        <v>54</v>
      </c>
      <c r="N11" s="1"/>
      <c r="O11" s="1"/>
    </row>
    <row r="12" spans="1:15" ht="12.75">
      <c r="A12" s="9">
        <v>34357</v>
      </c>
      <c r="B12" s="9" t="s">
        <v>102</v>
      </c>
      <c r="C12" s="3">
        <v>0.043</v>
      </c>
      <c r="D12" s="3">
        <v>0.004</v>
      </c>
      <c r="E12" s="2">
        <v>8.92</v>
      </c>
      <c r="F12" s="1">
        <v>-109.2</v>
      </c>
      <c r="G12" s="1">
        <v>68.9</v>
      </c>
      <c r="H12" s="1">
        <v>-20.8</v>
      </c>
      <c r="I12" s="1">
        <v>-6.7</v>
      </c>
      <c r="J12" s="9">
        <v>38</v>
      </c>
      <c r="L12" s="9">
        <f>A12</f>
        <v>34357</v>
      </c>
      <c r="M12" s="1">
        <f>AVERAGE(F12:F13)</f>
        <v>-109.75</v>
      </c>
      <c r="N12" s="1">
        <f>AVERAGE(G12:G13)</f>
        <v>69.7</v>
      </c>
      <c r="O12" s="1"/>
    </row>
    <row r="13" spans="1:15" ht="12.75">
      <c r="A13" s="9">
        <v>34357</v>
      </c>
      <c r="B13" s="9" t="s">
        <v>103</v>
      </c>
      <c r="C13" s="3">
        <v>0.054</v>
      </c>
      <c r="D13" s="3">
        <v>0.002</v>
      </c>
      <c r="E13" s="2">
        <v>9.26</v>
      </c>
      <c r="F13" s="1">
        <v>-110.3</v>
      </c>
      <c r="G13" s="1">
        <v>70.5</v>
      </c>
      <c r="H13" s="1">
        <v>-18.9</v>
      </c>
      <c r="I13" s="1">
        <v>-6.7</v>
      </c>
      <c r="J13" s="9">
        <v>52</v>
      </c>
      <c r="N13" s="1"/>
      <c r="O13" s="1"/>
    </row>
    <row r="14" spans="1:15" ht="12.75">
      <c r="A14" s="9">
        <v>34358</v>
      </c>
      <c r="B14" s="9" t="s">
        <v>102</v>
      </c>
      <c r="C14" s="3">
        <v>0.045</v>
      </c>
      <c r="D14" s="3">
        <v>0.004</v>
      </c>
      <c r="E14" s="2">
        <v>8.71</v>
      </c>
      <c r="F14" s="1">
        <v>-109</v>
      </c>
      <c r="G14" s="1">
        <v>68.8</v>
      </c>
      <c r="H14" s="1">
        <v>-20.9</v>
      </c>
      <c r="I14" s="1">
        <v>-6.7</v>
      </c>
      <c r="J14" s="9">
        <v>38</v>
      </c>
      <c r="L14" s="9">
        <f>A14</f>
        <v>34358</v>
      </c>
      <c r="M14" s="1">
        <f>AVERAGE(F14:F15)</f>
        <v>-109.55</v>
      </c>
      <c r="N14" s="1">
        <f>AVERAGE(G14:G15)</f>
        <v>69.6</v>
      </c>
      <c r="O14" s="1"/>
    </row>
    <row r="15" spans="1:15" ht="12.75">
      <c r="A15" s="9">
        <v>34358</v>
      </c>
      <c r="B15" s="9" t="s">
        <v>103</v>
      </c>
      <c r="C15" s="3">
        <v>0.053</v>
      </c>
      <c r="D15" s="3">
        <v>0.002</v>
      </c>
      <c r="E15" s="2">
        <v>9.37</v>
      </c>
      <c r="F15" s="1">
        <v>-110.1</v>
      </c>
      <c r="G15" s="1">
        <v>70.4</v>
      </c>
      <c r="H15" s="1">
        <v>-19.1</v>
      </c>
      <c r="I15" s="1">
        <v>-6.7</v>
      </c>
      <c r="J15" s="9">
        <v>52</v>
      </c>
      <c r="N15" s="1"/>
      <c r="O15" s="1"/>
    </row>
    <row r="16" spans="1:15" ht="12.75">
      <c r="A16" s="9">
        <v>34359</v>
      </c>
      <c r="B16" s="9" t="s">
        <v>102</v>
      </c>
      <c r="C16" s="3">
        <v>0.049</v>
      </c>
      <c r="D16" s="3">
        <v>0.004</v>
      </c>
      <c r="E16" s="2">
        <v>8.42</v>
      </c>
      <c r="F16" s="1">
        <v>-110</v>
      </c>
      <c r="G16" s="1">
        <v>68.2</v>
      </c>
      <c r="H16" s="1">
        <v>-21</v>
      </c>
      <c r="I16" s="1">
        <v>-7.9</v>
      </c>
      <c r="J16" s="9">
        <v>39</v>
      </c>
      <c r="L16" s="9">
        <f>A16</f>
        <v>34359</v>
      </c>
      <c r="M16" s="1">
        <f>AVERAGE(F16:F17)</f>
        <v>-110.2</v>
      </c>
      <c r="N16" s="1">
        <f>AVERAGE(G16:G17)</f>
        <v>69</v>
      </c>
      <c r="O16" s="1"/>
    </row>
    <row r="17" spans="1:15" ht="12.75">
      <c r="A17" s="9">
        <v>34359</v>
      </c>
      <c r="B17" s="9" t="s">
        <v>103</v>
      </c>
      <c r="C17" s="3">
        <v>0.051</v>
      </c>
      <c r="D17" s="3">
        <v>0.002</v>
      </c>
      <c r="E17" s="2">
        <v>9.63</v>
      </c>
      <c r="F17" s="1">
        <v>-110.4</v>
      </c>
      <c r="G17" s="1">
        <v>69.8</v>
      </c>
      <c r="H17" s="1">
        <v>-19.4</v>
      </c>
      <c r="I17" s="1">
        <v>-7.3</v>
      </c>
      <c r="J17" s="9">
        <v>51</v>
      </c>
      <c r="N17" s="1"/>
      <c r="O17" s="1"/>
    </row>
    <row r="18" spans="1:15" ht="12.75">
      <c r="A18" s="9">
        <v>34360</v>
      </c>
      <c r="B18" s="9" t="s">
        <v>102</v>
      </c>
      <c r="C18" s="3">
        <v>0.051</v>
      </c>
      <c r="D18" s="3">
        <v>0.001</v>
      </c>
      <c r="E18" s="2">
        <v>9.94</v>
      </c>
      <c r="F18" s="1">
        <v>-111.4</v>
      </c>
      <c r="G18" s="1">
        <v>70.4</v>
      </c>
      <c r="H18" s="1">
        <v>6.5</v>
      </c>
      <c r="I18" s="1">
        <v>8.9</v>
      </c>
      <c r="J18" s="9">
        <v>63</v>
      </c>
      <c r="L18" s="9">
        <f>A18</f>
        <v>34360</v>
      </c>
      <c r="M18" s="1">
        <f>AVERAGE(F18:F19)</f>
        <v>-110.75</v>
      </c>
      <c r="N18" s="1">
        <f>AVERAGE(G18:G19)</f>
        <v>70</v>
      </c>
      <c r="O18" s="1"/>
    </row>
    <row r="19" spans="1:15" ht="12.75">
      <c r="A19" s="9">
        <v>34360</v>
      </c>
      <c r="B19" s="9" t="s">
        <v>103</v>
      </c>
      <c r="C19" s="3">
        <v>0.049</v>
      </c>
      <c r="D19" s="3">
        <v>0.001</v>
      </c>
      <c r="E19" s="2">
        <v>9.93</v>
      </c>
      <c r="F19" s="1">
        <v>-110.1</v>
      </c>
      <c r="G19" s="1">
        <v>69.6</v>
      </c>
      <c r="H19" s="1">
        <v>5</v>
      </c>
      <c r="I19" s="1">
        <v>9.5</v>
      </c>
      <c r="J19" s="9">
        <v>69</v>
      </c>
      <c r="N19" s="1"/>
      <c r="O19" s="1"/>
    </row>
    <row r="20" spans="1:15" ht="12.75">
      <c r="A20" s="9">
        <v>34361</v>
      </c>
      <c r="B20" s="9" t="s">
        <v>102</v>
      </c>
      <c r="C20" s="3">
        <v>0.05</v>
      </c>
      <c r="D20" s="3">
        <v>0.001</v>
      </c>
      <c r="E20" s="2">
        <v>10.17</v>
      </c>
      <c r="F20" s="1">
        <v>-110.8</v>
      </c>
      <c r="G20" s="1">
        <v>72.2</v>
      </c>
      <c r="H20" s="1">
        <v>0.5</v>
      </c>
      <c r="I20" s="1">
        <v>11.6</v>
      </c>
      <c r="J20" s="9">
        <v>56</v>
      </c>
      <c r="L20" s="9">
        <f>A20</f>
        <v>34361</v>
      </c>
      <c r="M20" s="1">
        <f>AVERAGE(F20:F21)</f>
        <v>-110.44999999999999</v>
      </c>
      <c r="N20" s="1">
        <f>AVERAGE(G20:G21)</f>
        <v>71.75</v>
      </c>
      <c r="O20" s="1"/>
    </row>
    <row r="21" spans="1:15" ht="12.75">
      <c r="A21" s="9">
        <v>34361</v>
      </c>
      <c r="B21" s="9" t="s">
        <v>103</v>
      </c>
      <c r="C21" s="3">
        <v>0.046</v>
      </c>
      <c r="D21" s="3">
        <v>0.001</v>
      </c>
      <c r="E21" s="2">
        <v>10.17</v>
      </c>
      <c r="F21" s="1">
        <v>-110.1</v>
      </c>
      <c r="G21" s="1">
        <v>71.3</v>
      </c>
      <c r="H21" s="1">
        <v>-0.7</v>
      </c>
      <c r="I21" s="1">
        <v>11.7</v>
      </c>
      <c r="J21" s="9">
        <v>66</v>
      </c>
      <c r="N21" s="1"/>
      <c r="O21" s="1"/>
    </row>
    <row r="22" spans="1:15" ht="12.75">
      <c r="A22" s="9">
        <v>34362</v>
      </c>
      <c r="B22" s="9" t="s">
        <v>102</v>
      </c>
      <c r="C22" s="3">
        <v>0.052</v>
      </c>
      <c r="D22" s="3">
        <v>0.001</v>
      </c>
      <c r="E22" s="2">
        <v>9.72</v>
      </c>
      <c r="F22" s="1">
        <v>-111.1</v>
      </c>
      <c r="G22" s="1">
        <v>72.9</v>
      </c>
      <c r="H22" s="1">
        <v>-2.9</v>
      </c>
      <c r="I22" s="1">
        <v>8.9</v>
      </c>
      <c r="J22" s="9">
        <v>60</v>
      </c>
      <c r="L22" s="9">
        <f>A22</f>
        <v>34362</v>
      </c>
      <c r="M22" s="1">
        <f>AVERAGE(F22:F23)</f>
        <v>-110.69999999999999</v>
      </c>
      <c r="N22" s="1">
        <f>AVERAGE(G22:G23)</f>
        <v>72.4</v>
      </c>
      <c r="O22" s="1"/>
    </row>
    <row r="23" spans="1:15" ht="12.75">
      <c r="A23" s="9">
        <v>34362</v>
      </c>
      <c r="B23" s="9" t="s">
        <v>103</v>
      </c>
      <c r="C23" s="3">
        <v>0.046</v>
      </c>
      <c r="D23" s="3">
        <v>0.001</v>
      </c>
      <c r="E23" s="2">
        <v>10.11</v>
      </c>
      <c r="F23" s="1">
        <v>-110.3</v>
      </c>
      <c r="G23" s="1">
        <v>71.9</v>
      </c>
      <c r="H23" s="1">
        <v>-4.2</v>
      </c>
      <c r="I23" s="1">
        <v>9</v>
      </c>
      <c r="J23" s="9">
        <v>72</v>
      </c>
      <c r="N23" s="1"/>
      <c r="O23" s="1"/>
    </row>
    <row r="24" spans="1:15" ht="12.75">
      <c r="A24" s="9">
        <v>34363</v>
      </c>
      <c r="B24" s="9" t="s">
        <v>102</v>
      </c>
      <c r="C24" s="3">
        <v>0.051</v>
      </c>
      <c r="D24" s="3">
        <v>0.001</v>
      </c>
      <c r="E24" s="2">
        <v>10.24</v>
      </c>
      <c r="F24" s="1">
        <v>-110.6</v>
      </c>
      <c r="G24" s="1">
        <v>71.1</v>
      </c>
      <c r="H24" s="1">
        <v>-10.6</v>
      </c>
      <c r="I24" s="1">
        <v>16.3</v>
      </c>
      <c r="J24" s="9">
        <v>40</v>
      </c>
      <c r="L24" s="9">
        <f>A24</f>
        <v>34363</v>
      </c>
      <c r="M24" s="1">
        <f>AVERAGE(F24:F25)</f>
        <v>-110.5</v>
      </c>
      <c r="N24" s="1">
        <f>AVERAGE(G24:G25)</f>
        <v>70.3</v>
      </c>
      <c r="O24" s="1"/>
    </row>
    <row r="25" spans="1:15" ht="12.75">
      <c r="A25" s="9">
        <v>34363</v>
      </c>
      <c r="B25" s="9" t="s">
        <v>103</v>
      </c>
      <c r="C25" s="3">
        <v>0.044</v>
      </c>
      <c r="D25" s="3">
        <v>0.001</v>
      </c>
      <c r="E25" s="2">
        <v>10.23</v>
      </c>
      <c r="F25" s="1">
        <v>-110.4</v>
      </c>
      <c r="G25" s="1">
        <v>69.5</v>
      </c>
      <c r="H25" s="1">
        <v>-12</v>
      </c>
      <c r="I25" s="1">
        <v>15.5</v>
      </c>
      <c r="J25" s="9">
        <v>53</v>
      </c>
      <c r="N25" s="1"/>
      <c r="O25" s="1"/>
    </row>
    <row r="26" spans="1:15" ht="12.75">
      <c r="A26" s="9">
        <v>34364</v>
      </c>
      <c r="B26" s="9" t="s">
        <v>102</v>
      </c>
      <c r="C26" s="3">
        <v>0.048</v>
      </c>
      <c r="D26" s="3">
        <v>0.001</v>
      </c>
      <c r="E26" s="2">
        <v>10.52</v>
      </c>
      <c r="F26" s="1">
        <v>-110.6</v>
      </c>
      <c r="G26" s="1">
        <v>71</v>
      </c>
      <c r="H26" s="1">
        <v>3.2</v>
      </c>
      <c r="I26" s="1">
        <v>14.1</v>
      </c>
      <c r="J26" s="9">
        <v>54</v>
      </c>
      <c r="L26" s="9">
        <f>A26</f>
        <v>34364</v>
      </c>
      <c r="M26" s="1">
        <f>AVERAGE(F26:F27)</f>
        <v>-110.15</v>
      </c>
      <c r="N26" s="1">
        <f>AVERAGE(G26:G27)</f>
        <v>70.55</v>
      </c>
      <c r="O26" s="1"/>
    </row>
    <row r="27" spans="1:15" ht="12.75">
      <c r="A27" s="9">
        <v>34364</v>
      </c>
      <c r="B27" s="9" t="s">
        <v>103</v>
      </c>
      <c r="C27" s="3">
        <v>0.046</v>
      </c>
      <c r="D27" s="3">
        <v>0.001</v>
      </c>
      <c r="E27" s="2">
        <v>10.03</v>
      </c>
      <c r="F27" s="1">
        <v>-109.7</v>
      </c>
      <c r="G27" s="1">
        <v>70.1</v>
      </c>
      <c r="H27" s="1">
        <v>1.9</v>
      </c>
      <c r="I27" s="1">
        <v>14.2</v>
      </c>
      <c r="J27" s="9">
        <v>60</v>
      </c>
      <c r="N27" s="1"/>
      <c r="O27" s="1"/>
    </row>
    <row r="28" spans="1:15" ht="12.75">
      <c r="A28" s="9">
        <v>34365</v>
      </c>
      <c r="B28" s="9" t="s">
        <v>102</v>
      </c>
      <c r="C28" s="3">
        <v>0.053</v>
      </c>
      <c r="D28" s="3">
        <v>0.001</v>
      </c>
      <c r="E28" s="2">
        <v>9.75</v>
      </c>
      <c r="F28" s="1">
        <v>-111.5</v>
      </c>
      <c r="G28" s="1">
        <v>71.2</v>
      </c>
      <c r="H28" s="1">
        <v>9.8</v>
      </c>
      <c r="I28" s="1">
        <v>5.6</v>
      </c>
      <c r="J28" s="9">
        <v>64</v>
      </c>
      <c r="L28" s="9">
        <f>A28</f>
        <v>34365</v>
      </c>
      <c r="M28" s="1">
        <f>AVERAGE(F28:F29)</f>
        <v>-110.85</v>
      </c>
      <c r="N28" s="1">
        <f>AVERAGE(G28:G29)</f>
        <v>70.95</v>
      </c>
      <c r="O28" s="1"/>
    </row>
    <row r="29" spans="1:15" ht="12.75">
      <c r="A29" s="9">
        <v>34365</v>
      </c>
      <c r="B29" s="9" t="s">
        <v>103</v>
      </c>
      <c r="C29" s="3">
        <v>0.049</v>
      </c>
      <c r="D29" s="3">
        <v>0.001</v>
      </c>
      <c r="E29" s="2">
        <v>10.01</v>
      </c>
      <c r="F29" s="1">
        <v>-110.2</v>
      </c>
      <c r="G29" s="1">
        <v>70.7</v>
      </c>
      <c r="H29" s="1">
        <v>8.7</v>
      </c>
      <c r="I29" s="1">
        <v>6.3</v>
      </c>
      <c r="J29" s="9">
        <v>67</v>
      </c>
      <c r="N29" s="1"/>
      <c r="O29" s="1"/>
    </row>
    <row r="30" spans="1:15" ht="12.75">
      <c r="A30" s="9">
        <v>34366</v>
      </c>
      <c r="B30" s="9" t="s">
        <v>102</v>
      </c>
      <c r="C30" s="3">
        <v>0.05</v>
      </c>
      <c r="D30" s="3">
        <v>0.001</v>
      </c>
      <c r="E30" s="2">
        <v>10.05</v>
      </c>
      <c r="F30" s="1">
        <v>-109.6</v>
      </c>
      <c r="G30" s="1">
        <v>71.2</v>
      </c>
      <c r="H30" s="1">
        <v>-0.7</v>
      </c>
      <c r="I30" s="1">
        <v>1.2</v>
      </c>
      <c r="J30" s="9">
        <v>67</v>
      </c>
      <c r="L30" s="9">
        <f>A30</f>
        <v>34366</v>
      </c>
      <c r="M30" s="1">
        <f>AVERAGE(F30:F31)</f>
        <v>-109.4</v>
      </c>
      <c r="N30" s="1">
        <f>AVERAGE(G30:G31)</f>
        <v>70.95</v>
      </c>
      <c r="O30" s="1"/>
    </row>
    <row r="31" spans="1:15" ht="12.75">
      <c r="A31" s="9">
        <v>34366</v>
      </c>
      <c r="B31" s="9" t="s">
        <v>103</v>
      </c>
      <c r="C31" s="3">
        <v>0.048</v>
      </c>
      <c r="D31" s="3">
        <v>0.001</v>
      </c>
      <c r="E31" s="2">
        <v>9.97</v>
      </c>
      <c r="F31" s="1">
        <v>-109.2</v>
      </c>
      <c r="G31" s="1">
        <v>70.7</v>
      </c>
      <c r="H31" s="1">
        <v>-1.4</v>
      </c>
      <c r="I31" s="1">
        <v>1.2</v>
      </c>
      <c r="J31" s="9">
        <v>74</v>
      </c>
      <c r="N31" s="1"/>
      <c r="O31" s="1"/>
    </row>
    <row r="32" spans="1:15" ht="12.75">
      <c r="A32" s="9">
        <v>34367</v>
      </c>
      <c r="B32" s="9" t="s">
        <v>102</v>
      </c>
      <c r="C32" s="3">
        <v>0.028</v>
      </c>
      <c r="D32" s="3">
        <v>0.001</v>
      </c>
      <c r="E32" s="2">
        <v>11.15</v>
      </c>
      <c r="F32" s="1">
        <v>-110.7</v>
      </c>
      <c r="G32" s="1">
        <v>71.7</v>
      </c>
      <c r="H32" s="1">
        <v>0.4</v>
      </c>
      <c r="I32" s="1">
        <v>0.7</v>
      </c>
      <c r="J32" s="9">
        <v>67</v>
      </c>
      <c r="L32" s="9">
        <f>A32</f>
        <v>34367</v>
      </c>
      <c r="M32" s="1">
        <f>AVERAGE(F32:F33)</f>
        <v>-110.55000000000001</v>
      </c>
      <c r="N32" s="1">
        <f>AVERAGE(G32:G33)</f>
        <v>71.55000000000001</v>
      </c>
      <c r="O32" s="1"/>
    </row>
    <row r="33" spans="1:15" ht="12.75">
      <c r="A33" s="9">
        <v>34367</v>
      </c>
      <c r="B33" s="9" t="s">
        <v>103</v>
      </c>
      <c r="C33" s="3">
        <v>0.027</v>
      </c>
      <c r="D33" s="3">
        <v>0.001</v>
      </c>
      <c r="E33" s="2">
        <v>10.62</v>
      </c>
      <c r="F33" s="1">
        <v>-110.4</v>
      </c>
      <c r="G33" s="1">
        <v>71.4</v>
      </c>
      <c r="H33" s="1">
        <v>-0.1</v>
      </c>
      <c r="I33" s="1">
        <v>0.7</v>
      </c>
      <c r="J33" s="9">
        <v>73</v>
      </c>
      <c r="N33" s="1"/>
      <c r="O33" s="1"/>
    </row>
    <row r="34" spans="1:15" ht="12.75">
      <c r="A34" s="9">
        <v>34368</v>
      </c>
      <c r="B34" s="9" t="s">
        <v>102</v>
      </c>
      <c r="C34" s="3">
        <v>0.053</v>
      </c>
      <c r="D34" s="3">
        <v>0.001</v>
      </c>
      <c r="E34" s="2">
        <v>9.89</v>
      </c>
      <c r="F34" s="1">
        <v>-111</v>
      </c>
      <c r="G34" s="1">
        <v>71.2</v>
      </c>
      <c r="H34" s="1">
        <v>0.2</v>
      </c>
      <c r="I34" s="1">
        <v>0.2</v>
      </c>
      <c r="J34" s="9">
        <v>67</v>
      </c>
      <c r="L34" s="9">
        <f>A34</f>
        <v>34368</v>
      </c>
      <c r="M34" s="1">
        <f>AVERAGE(F34:F35)</f>
        <v>-110.55</v>
      </c>
      <c r="N34" s="1">
        <f>AVERAGE(G34:G35)</f>
        <v>71.05000000000001</v>
      </c>
      <c r="O34" s="1"/>
    </row>
    <row r="35" spans="1:15" ht="12.75">
      <c r="A35" s="9">
        <v>34368</v>
      </c>
      <c r="B35" s="9" t="s">
        <v>103</v>
      </c>
      <c r="C35" s="3">
        <v>0.052</v>
      </c>
      <c r="D35" s="3">
        <v>0.001</v>
      </c>
      <c r="E35" s="2">
        <v>9.89</v>
      </c>
      <c r="F35" s="1">
        <v>-110.1</v>
      </c>
      <c r="G35" s="1">
        <v>70.9</v>
      </c>
      <c r="H35" s="1">
        <v>-0.6</v>
      </c>
      <c r="I35" s="1">
        <v>0.6</v>
      </c>
      <c r="J35" s="9">
        <v>76</v>
      </c>
      <c r="N35" s="1"/>
      <c r="O35" s="1"/>
    </row>
    <row r="36" spans="1:15" ht="12.75">
      <c r="A36" s="9">
        <v>34369</v>
      </c>
      <c r="B36" s="9" t="s">
        <v>102</v>
      </c>
      <c r="C36" s="3">
        <v>0.052</v>
      </c>
      <c r="D36" s="3">
        <v>0.001</v>
      </c>
      <c r="E36" s="2">
        <v>9.93</v>
      </c>
      <c r="F36" s="1">
        <v>-110</v>
      </c>
      <c r="G36" s="1">
        <v>71.1</v>
      </c>
      <c r="H36" s="1">
        <v>-0.5</v>
      </c>
      <c r="I36" s="1">
        <v>0.9</v>
      </c>
      <c r="J36" s="9">
        <v>68</v>
      </c>
      <c r="L36" s="9">
        <f>A36</f>
        <v>34369</v>
      </c>
      <c r="M36" s="1">
        <f>AVERAGE(F36:F37)</f>
        <v>-109.65</v>
      </c>
      <c r="N36" s="1">
        <f>AVERAGE(G36:G37)</f>
        <v>70.94999999999999</v>
      </c>
      <c r="O36" s="1"/>
    </row>
    <row r="37" spans="1:15" ht="12.75">
      <c r="A37" s="9">
        <v>34369</v>
      </c>
      <c r="B37" s="9" t="s">
        <v>103</v>
      </c>
      <c r="C37" s="3">
        <v>0.05</v>
      </c>
      <c r="D37" s="3">
        <v>0.001</v>
      </c>
      <c r="E37" s="2">
        <v>9.98</v>
      </c>
      <c r="F37" s="1">
        <v>-109.3</v>
      </c>
      <c r="G37" s="1">
        <v>70.8</v>
      </c>
      <c r="H37" s="1">
        <v>-1.3</v>
      </c>
      <c r="I37" s="1">
        <v>1.2</v>
      </c>
      <c r="J37" s="9">
        <v>74</v>
      </c>
      <c r="N37" s="1"/>
      <c r="O37" s="1"/>
    </row>
    <row r="38" spans="1:15" ht="12.75">
      <c r="A38" s="9">
        <v>34370</v>
      </c>
      <c r="B38" s="9" t="s">
        <v>102</v>
      </c>
      <c r="C38" s="3">
        <v>0.028</v>
      </c>
      <c r="D38" s="3">
        <v>0.001</v>
      </c>
      <c r="E38" s="2">
        <v>10.44</v>
      </c>
      <c r="F38" s="1">
        <v>-110.7</v>
      </c>
      <c r="G38" s="1">
        <v>72.4</v>
      </c>
      <c r="H38" s="1">
        <v>0.9</v>
      </c>
      <c r="I38" s="1">
        <v>1.1</v>
      </c>
      <c r="J38" s="9">
        <v>66</v>
      </c>
      <c r="L38" s="9">
        <f>A38</f>
        <v>34370</v>
      </c>
      <c r="M38" s="1">
        <f>AVERAGE(F38:F39)</f>
        <v>-110.05000000000001</v>
      </c>
      <c r="N38" s="1">
        <f>AVERAGE(G38:G39)</f>
        <v>72.4</v>
      </c>
      <c r="O38" s="1"/>
    </row>
    <row r="39" spans="1:15" ht="12.75">
      <c r="A39" s="9">
        <v>34370</v>
      </c>
      <c r="B39" s="9" t="s">
        <v>103</v>
      </c>
      <c r="C39" s="3">
        <v>0.029</v>
      </c>
      <c r="D39" s="3">
        <v>0.001</v>
      </c>
      <c r="E39" s="2">
        <v>11.01</v>
      </c>
      <c r="F39" s="1">
        <v>-109.4</v>
      </c>
      <c r="G39" s="1">
        <v>72.4</v>
      </c>
      <c r="H39" s="1">
        <v>0.1</v>
      </c>
      <c r="I39" s="1">
        <v>2.2</v>
      </c>
      <c r="J39" s="9">
        <v>72</v>
      </c>
      <c r="N39" s="1"/>
      <c r="O39" s="1"/>
    </row>
    <row r="40" spans="1:15" ht="12.75">
      <c r="A40" s="9">
        <v>34371</v>
      </c>
      <c r="B40" s="9" t="s">
        <v>102</v>
      </c>
      <c r="C40" s="3">
        <v>2.657</v>
      </c>
      <c r="D40" s="3" t="s">
        <v>104</v>
      </c>
      <c r="E40" s="2">
        <v>368.14</v>
      </c>
      <c r="F40" s="1">
        <v>613.6</v>
      </c>
      <c r="G40" s="1">
        <v>-979.2</v>
      </c>
      <c r="H40" s="1">
        <v>-1268.6</v>
      </c>
      <c r="I40" s="1">
        <v>-137.2</v>
      </c>
      <c r="J40" s="9">
        <v>0</v>
      </c>
      <c r="L40" s="9">
        <f>A40</f>
        <v>34371</v>
      </c>
      <c r="M40" s="1">
        <f>AVERAGE(F40:F41)</f>
        <v>260.05</v>
      </c>
      <c r="N40" s="1">
        <f>AVERAGE(G40:G41)</f>
        <v>-445</v>
      </c>
      <c r="O40" s="1"/>
    </row>
    <row r="41" spans="1:15" ht="12.75">
      <c r="A41" s="9">
        <v>34371</v>
      </c>
      <c r="B41" s="9" t="s">
        <v>103</v>
      </c>
      <c r="C41" s="3">
        <v>0.003</v>
      </c>
      <c r="D41" s="3">
        <v>0</v>
      </c>
      <c r="E41" s="2">
        <v>49.4</v>
      </c>
      <c r="F41" s="1">
        <v>-93.5</v>
      </c>
      <c r="G41" s="1">
        <v>89.2</v>
      </c>
      <c r="H41" s="1">
        <v>2.4</v>
      </c>
      <c r="I41" s="1">
        <v>25.1</v>
      </c>
      <c r="J41" s="9">
        <v>37</v>
      </c>
      <c r="N41" s="1"/>
      <c r="O41" s="1"/>
    </row>
    <row r="42" spans="1:15" ht="12.75">
      <c r="A42" s="9">
        <v>34372</v>
      </c>
      <c r="B42" s="9" t="s">
        <v>102</v>
      </c>
      <c r="C42" s="3">
        <v>0.046</v>
      </c>
      <c r="D42" s="3">
        <v>0.001</v>
      </c>
      <c r="E42" s="2">
        <v>10.21</v>
      </c>
      <c r="F42" s="1">
        <v>-110.5</v>
      </c>
      <c r="G42" s="1">
        <v>71.8</v>
      </c>
      <c r="H42" s="1">
        <v>0.2</v>
      </c>
      <c r="I42" s="1">
        <v>0.9</v>
      </c>
      <c r="J42" s="9">
        <v>67</v>
      </c>
      <c r="L42" s="9">
        <f>A42</f>
        <v>34372</v>
      </c>
      <c r="M42" s="1">
        <f>AVERAGE(F42:F43)</f>
        <v>-110.25</v>
      </c>
      <c r="N42" s="1">
        <f>AVERAGE(G42:G43)</f>
        <v>71.55</v>
      </c>
      <c r="O42" s="1"/>
    </row>
    <row r="43" spans="1:15" ht="12.75">
      <c r="A43" s="9">
        <v>34372</v>
      </c>
      <c r="B43" s="9" t="s">
        <v>103</v>
      </c>
      <c r="C43" s="3">
        <v>0.044</v>
      </c>
      <c r="D43" s="3">
        <v>0.001</v>
      </c>
      <c r="E43" s="2">
        <v>9.96</v>
      </c>
      <c r="F43" s="1">
        <v>-110</v>
      </c>
      <c r="G43" s="1">
        <v>71.3</v>
      </c>
      <c r="H43" s="1">
        <v>-0.4</v>
      </c>
      <c r="I43" s="1">
        <v>1</v>
      </c>
      <c r="J43" s="9">
        <v>75</v>
      </c>
      <c r="N43" s="1"/>
      <c r="O43" s="1"/>
    </row>
    <row r="44" spans="14:15" ht="12.75">
      <c r="N44" s="1"/>
      <c r="O44" s="1"/>
    </row>
    <row r="45" spans="1:15" ht="12.75">
      <c r="A45" s="9" t="s">
        <v>98</v>
      </c>
      <c r="N45" s="1"/>
      <c r="O45" s="1"/>
    </row>
    <row r="46" spans="1:15" ht="12.75">
      <c r="A46" s="9">
        <v>34373</v>
      </c>
      <c r="B46" s="9" t="s">
        <v>102</v>
      </c>
      <c r="C46" s="3">
        <v>0.005</v>
      </c>
      <c r="D46" s="3">
        <v>0</v>
      </c>
      <c r="E46" s="2">
        <v>12.89</v>
      </c>
      <c r="F46" s="1">
        <v>-108.4</v>
      </c>
      <c r="G46" s="1">
        <v>72.9</v>
      </c>
      <c r="H46" s="1">
        <v>-0.6</v>
      </c>
      <c r="I46" s="1">
        <v>3.1</v>
      </c>
      <c r="J46" s="9">
        <v>67</v>
      </c>
      <c r="L46" s="9">
        <f>A46</f>
        <v>34373</v>
      </c>
      <c r="M46" s="1">
        <f>AVERAGE(F46:F47)</f>
        <v>-108</v>
      </c>
      <c r="N46" s="1">
        <f>AVERAGE(G46:G47)</f>
        <v>72.7</v>
      </c>
      <c r="O46" s="1"/>
    </row>
    <row r="47" spans="1:15" ht="12.75">
      <c r="A47" s="9">
        <v>34373</v>
      </c>
      <c r="B47" s="9" t="s">
        <v>103</v>
      </c>
      <c r="C47" s="3">
        <v>0.005</v>
      </c>
      <c r="D47" s="3">
        <v>0</v>
      </c>
      <c r="E47" s="2">
        <v>13.36</v>
      </c>
      <c r="F47" s="1">
        <v>-107.6</v>
      </c>
      <c r="G47" s="1">
        <v>72.5</v>
      </c>
      <c r="H47" s="1">
        <v>-1.4</v>
      </c>
      <c r="I47" s="1">
        <v>3.4</v>
      </c>
      <c r="J47" s="9">
        <v>73</v>
      </c>
      <c r="N47" s="1"/>
      <c r="O47" s="1"/>
    </row>
    <row r="48" spans="1:15" ht="12.75">
      <c r="A48" s="9">
        <v>34374</v>
      </c>
      <c r="B48" s="9" t="s">
        <v>102</v>
      </c>
      <c r="C48" s="3">
        <v>0.005</v>
      </c>
      <c r="D48" s="3">
        <v>0</v>
      </c>
      <c r="E48" s="2">
        <v>13.14</v>
      </c>
      <c r="F48" s="1">
        <v>-108.5</v>
      </c>
      <c r="G48" s="1">
        <v>72.3</v>
      </c>
      <c r="H48" s="1">
        <v>-0.9</v>
      </c>
      <c r="I48" s="1">
        <v>2.6</v>
      </c>
      <c r="J48" s="9">
        <v>66</v>
      </c>
      <c r="L48" s="9">
        <f>A48</f>
        <v>34374</v>
      </c>
      <c r="M48" s="1">
        <f>AVERAGE(F48:F49)</f>
        <v>-108.2</v>
      </c>
      <c r="N48" s="1">
        <f>AVERAGE(G48:G49)</f>
        <v>72</v>
      </c>
      <c r="O48" s="1"/>
    </row>
    <row r="49" spans="1:15" ht="12.75">
      <c r="A49" s="9">
        <v>34374</v>
      </c>
      <c r="B49" s="9" t="s">
        <v>103</v>
      </c>
      <c r="C49" s="3">
        <v>0.005</v>
      </c>
      <c r="D49" s="3">
        <v>0</v>
      </c>
      <c r="E49" s="2">
        <v>13.3</v>
      </c>
      <c r="F49" s="1">
        <v>-107.9</v>
      </c>
      <c r="G49" s="1">
        <v>71.7</v>
      </c>
      <c r="H49" s="1">
        <v>-1.8</v>
      </c>
      <c r="I49" s="1">
        <v>2.7</v>
      </c>
      <c r="J49" s="9">
        <v>71</v>
      </c>
      <c r="N49" s="1"/>
      <c r="O49" s="1"/>
    </row>
    <row r="50" spans="1:15" ht="12.75">
      <c r="A50" s="9">
        <v>34375</v>
      </c>
      <c r="B50" s="9" t="s">
        <v>102</v>
      </c>
      <c r="C50" s="3">
        <v>0.005</v>
      </c>
      <c r="D50" s="3">
        <v>0</v>
      </c>
      <c r="E50" s="2">
        <v>12.98</v>
      </c>
      <c r="F50" s="1">
        <v>-108.6</v>
      </c>
      <c r="G50" s="1">
        <v>72.5</v>
      </c>
      <c r="H50" s="1">
        <v>-0.7</v>
      </c>
      <c r="I50" s="1">
        <v>2.7</v>
      </c>
      <c r="J50" s="9">
        <v>66</v>
      </c>
      <c r="L50" s="9">
        <f>A50</f>
        <v>34375</v>
      </c>
      <c r="M50" s="1">
        <f>AVERAGE(F50:F51)</f>
        <v>-108.15</v>
      </c>
      <c r="N50" s="1">
        <f>AVERAGE(G50:G51)</f>
        <v>72.25</v>
      </c>
      <c r="O50" s="1"/>
    </row>
    <row r="51" spans="1:15" ht="12.75">
      <c r="A51" s="9">
        <v>34375</v>
      </c>
      <c r="B51" s="9" t="s">
        <v>103</v>
      </c>
      <c r="C51" s="3">
        <v>0.005</v>
      </c>
      <c r="D51" s="3">
        <v>0</v>
      </c>
      <c r="E51" s="2">
        <v>13.68</v>
      </c>
      <c r="F51" s="1">
        <v>-107.7</v>
      </c>
      <c r="G51" s="1">
        <v>72</v>
      </c>
      <c r="H51" s="1">
        <v>-1.7</v>
      </c>
      <c r="I51" s="1">
        <v>3</v>
      </c>
      <c r="J51" s="9">
        <v>72</v>
      </c>
      <c r="N51" s="1"/>
      <c r="O51" s="1"/>
    </row>
    <row r="52" spans="1:15" ht="12.75">
      <c r="A52" s="9">
        <v>34376</v>
      </c>
      <c r="B52" s="9" t="s">
        <v>102</v>
      </c>
      <c r="C52" s="3">
        <v>0.005</v>
      </c>
      <c r="D52" s="3">
        <v>0</v>
      </c>
      <c r="E52" s="2">
        <v>13.36</v>
      </c>
      <c r="F52" s="1">
        <v>-108.8</v>
      </c>
      <c r="G52" s="1">
        <v>73.5</v>
      </c>
      <c r="H52" s="1">
        <v>1</v>
      </c>
      <c r="I52" s="1">
        <v>2.4</v>
      </c>
      <c r="J52" s="9">
        <v>65</v>
      </c>
      <c r="L52" s="9">
        <f>A52</f>
        <v>34376</v>
      </c>
      <c r="M52" s="1">
        <f>AVERAGE(F52:F53)</f>
        <v>-108.5</v>
      </c>
      <c r="N52" s="1">
        <f>AVERAGE(G52:G53)</f>
        <v>73.25</v>
      </c>
      <c r="O52" s="1"/>
    </row>
    <row r="53" spans="1:15" ht="12.75">
      <c r="A53" s="9">
        <v>34376</v>
      </c>
      <c r="B53" s="9" t="s">
        <v>103</v>
      </c>
      <c r="C53" s="3">
        <v>0.005</v>
      </c>
      <c r="D53" s="3">
        <v>0</v>
      </c>
      <c r="E53" s="2">
        <v>13.48</v>
      </c>
      <c r="F53" s="1">
        <v>-108.2</v>
      </c>
      <c r="G53" s="1">
        <v>73</v>
      </c>
      <c r="H53" s="1">
        <v>0.3</v>
      </c>
      <c r="I53" s="1">
        <v>2.5</v>
      </c>
      <c r="J53" s="9">
        <v>73</v>
      </c>
      <c r="N53" s="1"/>
      <c r="O53" s="1"/>
    </row>
    <row r="54" spans="1:15" ht="12.75">
      <c r="A54" s="9">
        <v>34377</v>
      </c>
      <c r="B54" s="9" t="s">
        <v>102</v>
      </c>
      <c r="C54" s="3">
        <v>0.005</v>
      </c>
      <c r="D54" s="3">
        <v>0</v>
      </c>
      <c r="E54" s="2">
        <v>13.09</v>
      </c>
      <c r="F54" s="1">
        <v>-108.7</v>
      </c>
      <c r="G54" s="1">
        <v>72.2</v>
      </c>
      <c r="H54" s="1">
        <v>0.1</v>
      </c>
      <c r="I54" s="1">
        <v>2.4</v>
      </c>
      <c r="J54" s="9">
        <v>66</v>
      </c>
      <c r="L54" s="9">
        <f>A54</f>
        <v>34377</v>
      </c>
      <c r="M54" s="1">
        <f>AVERAGE(F54:F55)</f>
        <v>-108.45</v>
      </c>
      <c r="N54" s="1">
        <f>AVERAGE(G54:G55)</f>
        <v>72.05000000000001</v>
      </c>
      <c r="O54" s="1"/>
    </row>
    <row r="55" spans="1:15" ht="12.75">
      <c r="A55" s="9">
        <v>34377</v>
      </c>
      <c r="B55" s="9" t="s">
        <v>103</v>
      </c>
      <c r="C55" s="3">
        <v>0.004</v>
      </c>
      <c r="D55" s="3">
        <v>0</v>
      </c>
      <c r="E55" s="2">
        <v>13.83</v>
      </c>
      <c r="F55" s="1">
        <v>-108.2</v>
      </c>
      <c r="G55" s="1">
        <v>71.9</v>
      </c>
      <c r="H55" s="1">
        <v>-0.6</v>
      </c>
      <c r="I55" s="1">
        <v>2.5</v>
      </c>
      <c r="J55" s="9">
        <v>73</v>
      </c>
      <c r="N55" s="1"/>
      <c r="O55" s="1"/>
    </row>
    <row r="56" spans="1:15" ht="12.75">
      <c r="A56" s="9">
        <v>34378</v>
      </c>
      <c r="B56" s="9" t="s">
        <v>102</v>
      </c>
      <c r="C56" s="3">
        <v>0.004</v>
      </c>
      <c r="D56" s="3">
        <v>0</v>
      </c>
      <c r="E56" s="2">
        <v>12.92</v>
      </c>
      <c r="F56" s="1">
        <v>-109.2</v>
      </c>
      <c r="G56" s="1">
        <v>71.2</v>
      </c>
      <c r="H56" s="1">
        <v>-1.2</v>
      </c>
      <c r="I56" s="1">
        <v>0.5</v>
      </c>
      <c r="J56" s="9">
        <v>68</v>
      </c>
      <c r="L56" s="9">
        <f>A56</f>
        <v>34378</v>
      </c>
      <c r="M56" s="1">
        <f>AVERAGE(F56:F57)</f>
        <v>-108.85</v>
      </c>
      <c r="N56" s="1">
        <f>AVERAGE(G56:G57)</f>
        <v>71.15</v>
      </c>
      <c r="O56" s="1"/>
    </row>
    <row r="57" spans="1:15" ht="12.75">
      <c r="A57" s="9">
        <v>34378</v>
      </c>
      <c r="B57" s="9" t="s">
        <v>103</v>
      </c>
      <c r="C57" s="3">
        <v>0.004</v>
      </c>
      <c r="D57" s="3">
        <v>0</v>
      </c>
      <c r="E57" s="2">
        <v>13.66</v>
      </c>
      <c r="F57" s="1">
        <v>-108.5</v>
      </c>
      <c r="G57" s="1">
        <v>71.1</v>
      </c>
      <c r="H57" s="1">
        <v>-1.8</v>
      </c>
      <c r="I57" s="1">
        <v>0.9</v>
      </c>
      <c r="J57" s="9">
        <v>73</v>
      </c>
      <c r="N57" s="1"/>
      <c r="O57" s="1"/>
    </row>
    <row r="58" spans="1:15" ht="12.75">
      <c r="A58" s="9">
        <v>34387</v>
      </c>
      <c r="B58" s="9" t="s">
        <v>102</v>
      </c>
      <c r="C58" s="3">
        <v>0.003</v>
      </c>
      <c r="D58" s="3">
        <v>0</v>
      </c>
      <c r="E58" s="2">
        <v>12.92</v>
      </c>
      <c r="F58" s="1">
        <v>-110.3</v>
      </c>
      <c r="G58" s="1">
        <v>72.1</v>
      </c>
      <c r="H58" s="1">
        <v>0.1</v>
      </c>
      <c r="I58" s="1">
        <v>1.3</v>
      </c>
      <c r="J58" s="9">
        <v>66</v>
      </c>
      <c r="L58" s="9">
        <f>A58</f>
        <v>34387</v>
      </c>
      <c r="M58" s="1">
        <f>AVERAGE(F58:F59)</f>
        <v>-110.1</v>
      </c>
      <c r="N58" s="1">
        <f>AVERAGE(G58:G59)</f>
        <v>72.15</v>
      </c>
      <c r="O58" s="1"/>
    </row>
    <row r="59" spans="1:15" ht="12.75">
      <c r="A59" s="9">
        <v>34387</v>
      </c>
      <c r="B59" s="9" t="s">
        <v>103</v>
      </c>
      <c r="C59" s="3">
        <v>0.003</v>
      </c>
      <c r="D59" s="3">
        <v>0</v>
      </c>
      <c r="E59" s="2">
        <v>12.88</v>
      </c>
      <c r="F59" s="1">
        <v>-109.9</v>
      </c>
      <c r="G59" s="1">
        <v>72.2</v>
      </c>
      <c r="H59" s="1">
        <v>-0.2</v>
      </c>
      <c r="I59" s="1">
        <v>1.6</v>
      </c>
      <c r="J59" s="9">
        <v>74</v>
      </c>
      <c r="N59" s="1"/>
      <c r="O59" s="1"/>
    </row>
    <row r="60" spans="1:15" ht="12.75">
      <c r="A60" s="9">
        <v>34388</v>
      </c>
      <c r="B60" s="9" t="s">
        <v>102</v>
      </c>
      <c r="C60" s="3">
        <v>0.003</v>
      </c>
      <c r="D60" s="3">
        <v>0</v>
      </c>
      <c r="E60" s="2">
        <v>12.75</v>
      </c>
      <c r="F60" s="1">
        <v>-110.4</v>
      </c>
      <c r="G60" s="1">
        <v>73.4</v>
      </c>
      <c r="H60" s="1">
        <v>10.4</v>
      </c>
      <c r="I60" s="1">
        <v>-6.8</v>
      </c>
      <c r="J60" s="9">
        <v>64</v>
      </c>
      <c r="L60" s="9">
        <f>A60</f>
        <v>34388</v>
      </c>
      <c r="M60" s="1">
        <f>AVERAGE(F60:F61)</f>
        <v>-109.95</v>
      </c>
      <c r="N60" s="1">
        <f>AVERAGE(G60:G61)</f>
        <v>73.85</v>
      </c>
      <c r="O60" s="1"/>
    </row>
    <row r="61" spans="1:15" ht="12.75">
      <c r="A61" s="9">
        <v>34388</v>
      </c>
      <c r="B61" s="9" t="s">
        <v>103</v>
      </c>
      <c r="C61" s="3">
        <v>0.003</v>
      </c>
      <c r="D61" s="3">
        <v>0</v>
      </c>
      <c r="E61" s="2">
        <v>12.47</v>
      </c>
      <c r="F61" s="1">
        <v>-109.5</v>
      </c>
      <c r="G61" s="1">
        <v>74.3</v>
      </c>
      <c r="H61" s="1">
        <v>10.2</v>
      </c>
      <c r="I61" s="1">
        <v>-5.6</v>
      </c>
      <c r="J61" s="9">
        <v>68</v>
      </c>
      <c r="N61" s="1"/>
      <c r="O61" s="1"/>
    </row>
    <row r="62" spans="1:15" ht="12.75">
      <c r="A62" s="9">
        <v>34389</v>
      </c>
      <c r="B62" s="9" t="s">
        <v>102</v>
      </c>
      <c r="C62" s="3">
        <v>0.002</v>
      </c>
      <c r="D62" s="3">
        <v>0</v>
      </c>
      <c r="E62" s="2">
        <v>12.71</v>
      </c>
      <c r="F62" s="1">
        <v>-111.4</v>
      </c>
      <c r="G62" s="1">
        <v>72.4</v>
      </c>
      <c r="H62" s="1">
        <v>10.4</v>
      </c>
      <c r="I62" s="1">
        <v>1.3</v>
      </c>
      <c r="J62" s="9">
        <v>66</v>
      </c>
      <c r="L62" s="9">
        <f>A62</f>
        <v>34389</v>
      </c>
      <c r="M62" s="1">
        <f>AVERAGE(F62:F63)</f>
        <v>-110.85</v>
      </c>
      <c r="N62" s="1">
        <f>AVERAGE(G62:G63)</f>
        <v>72.7</v>
      </c>
      <c r="O62" s="1"/>
    </row>
    <row r="63" spans="1:15" ht="12.75">
      <c r="A63" s="9">
        <v>34389</v>
      </c>
      <c r="B63" s="9" t="s">
        <v>103</v>
      </c>
      <c r="C63" s="3">
        <v>0.003</v>
      </c>
      <c r="D63" s="3">
        <v>0</v>
      </c>
      <c r="E63" s="2">
        <v>13.17</v>
      </c>
      <c r="F63" s="1">
        <v>-110.3</v>
      </c>
      <c r="G63" s="1">
        <v>73</v>
      </c>
      <c r="H63" s="1">
        <v>9.9</v>
      </c>
      <c r="I63" s="1">
        <v>2.3</v>
      </c>
      <c r="J63" s="9">
        <v>64</v>
      </c>
      <c r="N63" s="1"/>
      <c r="O63" s="1"/>
    </row>
    <row r="64" spans="1:15" ht="12.75">
      <c r="A64" s="9">
        <v>34390</v>
      </c>
      <c r="B64" s="9" t="s">
        <v>102</v>
      </c>
      <c r="C64" s="3">
        <v>0.002</v>
      </c>
      <c r="D64" s="3">
        <v>0</v>
      </c>
      <c r="E64" s="2">
        <v>12.68</v>
      </c>
      <c r="F64" s="1">
        <v>-110.9</v>
      </c>
      <c r="G64" s="1">
        <v>73.4</v>
      </c>
      <c r="H64" s="1">
        <v>1.8</v>
      </c>
      <c r="I64" s="1">
        <v>-7.2</v>
      </c>
      <c r="J64" s="9">
        <v>65</v>
      </c>
      <c r="L64" s="9">
        <f>A64</f>
        <v>34390</v>
      </c>
      <c r="M64" s="1">
        <f>AVERAGE(F64:F65)</f>
        <v>-110.65</v>
      </c>
      <c r="N64" s="1">
        <f>AVERAGE(G64:G65)</f>
        <v>73.45</v>
      </c>
      <c r="O64" s="1"/>
    </row>
    <row r="65" spans="1:15" ht="12.75">
      <c r="A65" s="9">
        <v>34390</v>
      </c>
      <c r="B65" s="9" t="s">
        <v>103</v>
      </c>
      <c r="C65" s="3">
        <v>0.002</v>
      </c>
      <c r="D65" s="3">
        <v>0</v>
      </c>
      <c r="E65" s="2">
        <v>12.67</v>
      </c>
      <c r="F65" s="1">
        <v>-110.4</v>
      </c>
      <c r="G65" s="1">
        <v>73.5</v>
      </c>
      <c r="H65" s="1">
        <v>1.3</v>
      </c>
      <c r="I65" s="1">
        <v>-6.8</v>
      </c>
      <c r="J65" s="9">
        <v>70</v>
      </c>
      <c r="N65" s="1"/>
      <c r="O65" s="1"/>
    </row>
    <row r="66" spans="1:15" ht="12.75">
      <c r="A66" s="9">
        <v>34391</v>
      </c>
      <c r="B66" s="9" t="s">
        <v>102</v>
      </c>
      <c r="C66" s="3">
        <v>0.002</v>
      </c>
      <c r="D66" s="3">
        <v>0</v>
      </c>
      <c r="E66" s="2">
        <v>12.75</v>
      </c>
      <c r="F66" s="1">
        <v>-111.7</v>
      </c>
      <c r="G66" s="1">
        <v>74.2</v>
      </c>
      <c r="H66" s="1">
        <v>2.3</v>
      </c>
      <c r="I66" s="1">
        <v>2.3</v>
      </c>
      <c r="J66" s="9">
        <v>62</v>
      </c>
      <c r="L66" s="9">
        <f>A66</f>
        <v>34391</v>
      </c>
      <c r="M66" s="1">
        <f>AVERAGE(F66:F67)</f>
        <v>-111.35</v>
      </c>
      <c r="N66" s="1">
        <f>AVERAGE(G66:G67)</f>
        <v>74.2</v>
      </c>
      <c r="O66" s="1"/>
    </row>
    <row r="67" spans="1:15" ht="12.75">
      <c r="A67" s="9">
        <v>34391</v>
      </c>
      <c r="B67" s="9" t="s">
        <v>103</v>
      </c>
      <c r="C67" s="3">
        <v>0.002</v>
      </c>
      <c r="D67" s="3">
        <v>0</v>
      </c>
      <c r="E67" s="2">
        <v>12.87</v>
      </c>
      <c r="F67" s="1">
        <v>-111</v>
      </c>
      <c r="G67" s="1">
        <v>74.2</v>
      </c>
      <c r="H67" s="1">
        <v>1.7</v>
      </c>
      <c r="I67" s="1">
        <v>2.7</v>
      </c>
      <c r="J67" s="9">
        <v>72</v>
      </c>
      <c r="N67" s="1"/>
      <c r="O67" s="1"/>
    </row>
    <row r="68" spans="1:15" ht="12.75">
      <c r="A68" s="9">
        <v>34392</v>
      </c>
      <c r="B68" s="9" t="s">
        <v>102</v>
      </c>
      <c r="C68" s="3">
        <v>0.002</v>
      </c>
      <c r="D68" s="3">
        <v>0</v>
      </c>
      <c r="E68" s="2">
        <v>12.73</v>
      </c>
      <c r="F68" s="1">
        <v>-111.4</v>
      </c>
      <c r="G68" s="1">
        <v>74.4</v>
      </c>
      <c r="H68" s="1">
        <v>12.3</v>
      </c>
      <c r="I68" s="1">
        <v>-5.7</v>
      </c>
      <c r="J68" s="9">
        <v>61</v>
      </c>
      <c r="L68" s="9">
        <f>A68</f>
        <v>34392</v>
      </c>
      <c r="M68" s="1">
        <f>AVERAGE(F68:F69)</f>
        <v>-111</v>
      </c>
      <c r="N68" s="1">
        <f>AVERAGE(G68:G69)</f>
        <v>74.65</v>
      </c>
      <c r="O68" s="1"/>
    </row>
    <row r="69" spans="1:15" ht="12.75">
      <c r="A69" s="9">
        <v>34392</v>
      </c>
      <c r="B69" s="9" t="s">
        <v>103</v>
      </c>
      <c r="C69" s="3">
        <v>0.002</v>
      </c>
      <c r="D69" s="3">
        <v>0</v>
      </c>
      <c r="E69" s="2">
        <v>13.98</v>
      </c>
      <c r="F69" s="1">
        <v>-110.6</v>
      </c>
      <c r="G69" s="1">
        <v>74.9</v>
      </c>
      <c r="H69" s="1">
        <v>11.8</v>
      </c>
      <c r="I69" s="1">
        <v>-4.9</v>
      </c>
      <c r="J69" s="9">
        <v>66</v>
      </c>
      <c r="N69" s="1"/>
      <c r="O69" s="1"/>
    </row>
    <row r="70" spans="1:15" ht="12.75">
      <c r="A70" s="9">
        <v>34393</v>
      </c>
      <c r="B70" s="9" t="s">
        <v>102</v>
      </c>
      <c r="C70" s="3">
        <v>0.002</v>
      </c>
      <c r="D70" s="3">
        <v>0</v>
      </c>
      <c r="E70" s="2">
        <v>12.23</v>
      </c>
      <c r="F70" s="1">
        <v>-111.9</v>
      </c>
      <c r="G70" s="1">
        <v>73.7</v>
      </c>
      <c r="H70" s="1">
        <v>11.4</v>
      </c>
      <c r="I70" s="1">
        <v>2.9</v>
      </c>
      <c r="J70" s="9">
        <v>62</v>
      </c>
      <c r="L70" s="9">
        <f>A70</f>
        <v>34393</v>
      </c>
      <c r="M70" s="1">
        <f>AVERAGE(F70:F71)</f>
        <v>-111.2</v>
      </c>
      <c r="N70" s="1">
        <f>AVERAGE(G70:G71)</f>
        <v>74.15</v>
      </c>
      <c r="O70" s="1"/>
    </row>
    <row r="71" spans="1:15" ht="12.75">
      <c r="A71" s="9">
        <v>34393</v>
      </c>
      <c r="B71" s="9" t="s">
        <v>103</v>
      </c>
      <c r="C71" s="3">
        <v>0.002</v>
      </c>
      <c r="D71" s="3">
        <v>0</v>
      </c>
      <c r="E71" s="2">
        <v>12.17</v>
      </c>
      <c r="F71" s="1">
        <v>-110.5</v>
      </c>
      <c r="G71" s="1">
        <v>74.6</v>
      </c>
      <c r="H71" s="1">
        <v>10.7</v>
      </c>
      <c r="I71" s="1">
        <v>4.3</v>
      </c>
      <c r="J71" s="9">
        <v>66</v>
      </c>
      <c r="N71" s="1"/>
      <c r="O71" s="1"/>
    </row>
    <row r="72" spans="1:15" ht="12.75">
      <c r="A72" s="9">
        <v>34394</v>
      </c>
      <c r="B72" s="9" t="s">
        <v>102</v>
      </c>
      <c r="C72" s="3">
        <v>0.001</v>
      </c>
      <c r="D72" s="3">
        <v>0</v>
      </c>
      <c r="E72" s="2">
        <v>12.65</v>
      </c>
      <c r="F72" s="1">
        <v>-111.8</v>
      </c>
      <c r="G72" s="1">
        <v>74.1</v>
      </c>
      <c r="H72" s="1">
        <v>3.4</v>
      </c>
      <c r="I72" s="1">
        <v>-6.9</v>
      </c>
      <c r="J72" s="9">
        <v>65</v>
      </c>
      <c r="L72" s="9">
        <f>A72</f>
        <v>34394</v>
      </c>
      <c r="M72" s="1">
        <f>AVERAGE(F72:F73)</f>
        <v>-111.55</v>
      </c>
      <c r="N72" s="1">
        <f>AVERAGE(G72:G73)</f>
        <v>74.05</v>
      </c>
      <c r="O72" s="1"/>
    </row>
    <row r="73" spans="1:15" ht="12.75">
      <c r="A73" s="9">
        <v>34394</v>
      </c>
      <c r="B73" s="9" t="s">
        <v>103</v>
      </c>
      <c r="C73" s="3">
        <v>0.002</v>
      </c>
      <c r="D73" s="3">
        <v>0</v>
      </c>
      <c r="E73" s="2">
        <v>12.46</v>
      </c>
      <c r="F73" s="1">
        <v>-111.3</v>
      </c>
      <c r="G73" s="1">
        <v>74</v>
      </c>
      <c r="H73" s="1">
        <v>2.9</v>
      </c>
      <c r="I73" s="1">
        <v>-6.8</v>
      </c>
      <c r="J73" s="9">
        <v>70</v>
      </c>
      <c r="N73" s="1"/>
      <c r="O73" s="1"/>
    </row>
    <row r="74" spans="14:15" ht="12.75">
      <c r="N74" s="1"/>
      <c r="O74" s="1"/>
    </row>
    <row r="75" spans="1:15" ht="12.75">
      <c r="A75" s="9" t="s">
        <v>99</v>
      </c>
      <c r="N75" s="1"/>
      <c r="O75" s="1"/>
    </row>
    <row r="76" spans="1:15" ht="12.75">
      <c r="A76" s="9">
        <v>34395</v>
      </c>
      <c r="B76" s="9" t="s">
        <v>102</v>
      </c>
      <c r="C76" s="3">
        <v>0.017</v>
      </c>
      <c r="D76" s="3">
        <v>0.001</v>
      </c>
      <c r="E76" s="2">
        <v>15.38</v>
      </c>
      <c r="F76" s="1">
        <v>-105.4</v>
      </c>
      <c r="G76" s="1">
        <v>72</v>
      </c>
      <c r="H76" s="1">
        <v>-3.3</v>
      </c>
      <c r="I76" s="1">
        <v>4.7</v>
      </c>
      <c r="J76" s="9">
        <v>64</v>
      </c>
      <c r="L76" s="9">
        <f>A76</f>
        <v>34395</v>
      </c>
      <c r="M76" s="1">
        <f>AVERAGE(F76:F77)</f>
        <v>-104.75</v>
      </c>
      <c r="N76" s="1">
        <f>AVERAGE(G76:G77)</f>
        <v>71.6</v>
      </c>
      <c r="O76" s="1"/>
    </row>
    <row r="77" spans="1:15" ht="12.75">
      <c r="A77" s="9">
        <v>34395</v>
      </c>
      <c r="B77" s="9" t="s">
        <v>103</v>
      </c>
      <c r="C77" s="3">
        <v>0.018</v>
      </c>
      <c r="D77" s="3">
        <v>0.001</v>
      </c>
      <c r="E77" s="2">
        <v>14.81</v>
      </c>
      <c r="F77" s="1">
        <v>-104.1</v>
      </c>
      <c r="G77" s="1">
        <v>71.2</v>
      </c>
      <c r="H77" s="1">
        <v>-4.7</v>
      </c>
      <c r="I77" s="1">
        <v>5</v>
      </c>
      <c r="J77" s="9">
        <v>74</v>
      </c>
      <c r="N77" s="1"/>
      <c r="O77" s="1"/>
    </row>
    <row r="78" spans="1:15" ht="12.75">
      <c r="A78" s="9">
        <v>34396</v>
      </c>
      <c r="B78" s="9" t="s">
        <v>102</v>
      </c>
      <c r="C78" s="3">
        <v>0.015</v>
      </c>
      <c r="D78" s="3">
        <v>0.001</v>
      </c>
      <c r="E78" s="2">
        <v>15.32</v>
      </c>
      <c r="F78" s="1">
        <v>-102.2</v>
      </c>
      <c r="G78" s="1">
        <v>72.5</v>
      </c>
      <c r="H78" s="1">
        <v>-3.2</v>
      </c>
      <c r="I78" s="1">
        <v>5.1</v>
      </c>
      <c r="J78" s="9">
        <v>65</v>
      </c>
      <c r="L78" s="9">
        <f>A78</f>
        <v>34396</v>
      </c>
      <c r="M78" s="1">
        <f>AVERAGE(F78:F79)</f>
        <v>-102</v>
      </c>
      <c r="N78" s="1">
        <f>AVERAGE(G78:G79)</f>
        <v>72</v>
      </c>
      <c r="O78" s="1"/>
    </row>
    <row r="79" spans="1:15" ht="12.75">
      <c r="A79" s="9">
        <v>34396</v>
      </c>
      <c r="B79" s="9" t="s">
        <v>103</v>
      </c>
      <c r="C79" s="3">
        <v>0.014</v>
      </c>
      <c r="D79" s="3">
        <v>0</v>
      </c>
      <c r="E79" s="2">
        <v>15.25</v>
      </c>
      <c r="F79" s="1">
        <v>-101.8</v>
      </c>
      <c r="G79" s="1">
        <v>71.5</v>
      </c>
      <c r="H79" s="1">
        <v>-4.1</v>
      </c>
      <c r="I79" s="1">
        <v>4.7</v>
      </c>
      <c r="J79" s="9">
        <v>73</v>
      </c>
      <c r="N79" s="1"/>
      <c r="O79" s="1"/>
    </row>
    <row r="80" spans="1:15" ht="12.75">
      <c r="A80" s="9">
        <v>34397</v>
      </c>
      <c r="B80" s="9" t="s">
        <v>102</v>
      </c>
      <c r="C80" s="3">
        <v>0.015</v>
      </c>
      <c r="D80" s="3">
        <v>0.001</v>
      </c>
      <c r="E80" s="2">
        <v>15.38</v>
      </c>
      <c r="F80" s="1">
        <v>-101.9</v>
      </c>
      <c r="G80" s="1">
        <v>71.9</v>
      </c>
      <c r="H80" s="1">
        <v>1.3</v>
      </c>
      <c r="I80" s="1">
        <v>0.1</v>
      </c>
      <c r="J80" s="9">
        <v>66</v>
      </c>
      <c r="L80" s="9">
        <f>A80</f>
        <v>34397</v>
      </c>
      <c r="M80" s="1">
        <f>AVERAGE(F80:F81)</f>
        <v>-101.5</v>
      </c>
      <c r="N80" s="1">
        <f>AVERAGE(G80:G81)</f>
        <v>71.7</v>
      </c>
      <c r="O80" s="1"/>
    </row>
    <row r="81" spans="1:15" ht="12.75">
      <c r="A81" s="9">
        <v>34397</v>
      </c>
      <c r="B81" s="9" t="s">
        <v>103</v>
      </c>
      <c r="C81" s="3">
        <v>0.014</v>
      </c>
      <c r="D81" s="3">
        <v>0.001</v>
      </c>
      <c r="E81" s="2">
        <v>15.06</v>
      </c>
      <c r="F81" s="1">
        <v>-101.1</v>
      </c>
      <c r="G81" s="1">
        <v>71.5</v>
      </c>
      <c r="H81" s="1">
        <v>0.4</v>
      </c>
      <c r="I81" s="1">
        <v>0.3</v>
      </c>
      <c r="J81" s="9">
        <v>74</v>
      </c>
      <c r="N81" s="1"/>
      <c r="O81" s="1"/>
    </row>
    <row r="82" spans="1:15" ht="12.75">
      <c r="A82" s="9">
        <v>34398</v>
      </c>
      <c r="B82" s="9" t="s">
        <v>102</v>
      </c>
      <c r="C82" s="3">
        <v>0.014</v>
      </c>
      <c r="D82" s="3">
        <v>0</v>
      </c>
      <c r="E82" s="2">
        <v>15.42</v>
      </c>
      <c r="F82" s="1">
        <v>-103.7</v>
      </c>
      <c r="G82" s="1">
        <v>72.2</v>
      </c>
      <c r="H82" s="1">
        <v>7.8</v>
      </c>
      <c r="I82" s="1">
        <v>-2.9</v>
      </c>
      <c r="J82" s="9">
        <v>66</v>
      </c>
      <c r="L82" s="9">
        <f>A82</f>
        <v>34398</v>
      </c>
      <c r="M82" s="1">
        <f>AVERAGE(F82:F83)</f>
        <v>-103.15</v>
      </c>
      <c r="N82" s="1">
        <f>AVERAGE(G82:G83)</f>
        <v>72.15</v>
      </c>
      <c r="O82" s="1"/>
    </row>
    <row r="83" spans="1:15" ht="12.75">
      <c r="A83" s="9">
        <v>34398</v>
      </c>
      <c r="B83" s="9" t="s">
        <v>103</v>
      </c>
      <c r="C83" s="3">
        <v>0.014</v>
      </c>
      <c r="D83" s="3">
        <v>0.001</v>
      </c>
      <c r="E83" s="2">
        <v>15.57</v>
      </c>
      <c r="F83" s="1">
        <v>-102.6</v>
      </c>
      <c r="G83" s="1">
        <v>72.1</v>
      </c>
      <c r="H83" s="1">
        <v>6.9</v>
      </c>
      <c r="I83" s="1">
        <v>-2.3</v>
      </c>
      <c r="J83" s="9">
        <v>67</v>
      </c>
      <c r="N83" s="1"/>
      <c r="O83" s="1"/>
    </row>
    <row r="84" spans="1:15" ht="12.75">
      <c r="A84" s="9">
        <v>34399</v>
      </c>
      <c r="B84" s="9" t="s">
        <v>102</v>
      </c>
      <c r="C84" s="3">
        <v>0.013</v>
      </c>
      <c r="D84" s="3">
        <v>0.001</v>
      </c>
      <c r="E84" s="2">
        <v>15.87</v>
      </c>
      <c r="F84" s="1">
        <v>-102.8</v>
      </c>
      <c r="G84" s="1">
        <v>72.3</v>
      </c>
      <c r="H84" s="1">
        <v>2.3</v>
      </c>
      <c r="I84" s="1">
        <v>-3.1</v>
      </c>
      <c r="J84" s="9">
        <v>67</v>
      </c>
      <c r="L84" s="9">
        <f>A84</f>
        <v>34399</v>
      </c>
      <c r="M84" s="1">
        <f>AVERAGE(F84:F85)</f>
        <v>-102.55</v>
      </c>
      <c r="N84" s="1">
        <f>AVERAGE(G84:G85)</f>
        <v>72.3</v>
      </c>
      <c r="O84" s="1"/>
    </row>
    <row r="85" spans="1:15" ht="12.75">
      <c r="A85" s="9">
        <v>34399</v>
      </c>
      <c r="B85" s="9" t="s">
        <v>103</v>
      </c>
      <c r="C85" s="3">
        <v>0.014</v>
      </c>
      <c r="D85" s="3">
        <v>0.001</v>
      </c>
      <c r="E85" s="2">
        <v>14.83</v>
      </c>
      <c r="F85" s="1">
        <v>-102.3</v>
      </c>
      <c r="G85" s="1">
        <v>72.3</v>
      </c>
      <c r="H85" s="1">
        <v>1.9</v>
      </c>
      <c r="I85" s="1">
        <v>-2.8</v>
      </c>
      <c r="J85" s="9">
        <v>70</v>
      </c>
      <c r="N85" s="1"/>
      <c r="O85" s="1"/>
    </row>
    <row r="86" spans="1:15" ht="12.75">
      <c r="A86" s="9">
        <v>34400</v>
      </c>
      <c r="B86" s="9" t="s">
        <v>102</v>
      </c>
      <c r="C86" s="3">
        <v>0.014</v>
      </c>
      <c r="D86" s="3">
        <v>0.001</v>
      </c>
      <c r="E86" s="2">
        <v>14.81</v>
      </c>
      <c r="F86" s="1">
        <v>-102.1</v>
      </c>
      <c r="G86" s="1">
        <v>73.7</v>
      </c>
      <c r="H86" s="1">
        <v>2.7</v>
      </c>
      <c r="I86" s="1">
        <v>0.6</v>
      </c>
      <c r="J86" s="9">
        <v>66</v>
      </c>
      <c r="L86" s="9">
        <f>A86</f>
        <v>34400</v>
      </c>
      <c r="M86" s="1">
        <f>AVERAGE(F86:F87)</f>
        <v>-101.75</v>
      </c>
      <c r="N86" s="1">
        <f>AVERAGE(G86:G87)</f>
        <v>73.65</v>
      </c>
      <c r="O86" s="1"/>
    </row>
    <row r="87" spans="1:15" ht="12.75">
      <c r="A87" s="9">
        <v>34400</v>
      </c>
      <c r="B87" s="9" t="s">
        <v>103</v>
      </c>
      <c r="C87" s="3">
        <v>0.014</v>
      </c>
      <c r="D87" s="3">
        <v>0.001</v>
      </c>
      <c r="E87" s="2">
        <v>15.22</v>
      </c>
      <c r="F87" s="1">
        <v>-101.4</v>
      </c>
      <c r="G87" s="1">
        <v>73.6</v>
      </c>
      <c r="H87" s="1">
        <v>2</v>
      </c>
      <c r="I87" s="1">
        <v>1</v>
      </c>
      <c r="J87" s="9">
        <v>71</v>
      </c>
      <c r="N87" s="1"/>
      <c r="O87" s="1"/>
    </row>
    <row r="88" spans="14:15" ht="12.75">
      <c r="N88" s="1"/>
      <c r="O88" s="1"/>
    </row>
    <row r="89" spans="1:15" ht="12.75">
      <c r="A89" s="9" t="s">
        <v>100</v>
      </c>
      <c r="N89" s="1"/>
      <c r="O89" s="1"/>
    </row>
    <row r="90" spans="1:15" ht="12.75">
      <c r="A90" s="9">
        <v>34405</v>
      </c>
      <c r="B90" s="9" t="s">
        <v>102</v>
      </c>
      <c r="C90" s="3">
        <v>0.064</v>
      </c>
      <c r="D90" s="3">
        <v>0.002</v>
      </c>
      <c r="E90" s="2">
        <v>17.35</v>
      </c>
      <c r="F90" s="1">
        <v>-111.4</v>
      </c>
      <c r="G90" s="1">
        <v>71.1</v>
      </c>
      <c r="H90" s="1">
        <v>4.6</v>
      </c>
      <c r="I90" s="1">
        <v>-9.7</v>
      </c>
      <c r="J90" s="9">
        <v>65</v>
      </c>
      <c r="L90" s="9">
        <f>A90</f>
        <v>34405</v>
      </c>
      <c r="M90" s="1">
        <f>AVERAGE(F90:F91)</f>
        <v>-111.15</v>
      </c>
      <c r="N90" s="1">
        <f>AVERAGE(G90:G91)</f>
        <v>70.9</v>
      </c>
      <c r="O90" s="1"/>
    </row>
    <row r="91" spans="1:15" ht="12.75">
      <c r="A91" s="9">
        <v>34405</v>
      </c>
      <c r="B91" s="9" t="s">
        <v>103</v>
      </c>
      <c r="C91" s="3">
        <v>0.062</v>
      </c>
      <c r="D91" s="3">
        <v>0.002</v>
      </c>
      <c r="E91" s="2">
        <v>17.19</v>
      </c>
      <c r="F91" s="1">
        <v>-110.9</v>
      </c>
      <c r="G91" s="1">
        <v>70.7</v>
      </c>
      <c r="H91" s="1">
        <v>4.1</v>
      </c>
      <c r="I91" s="1">
        <v>-9.5</v>
      </c>
      <c r="J91" s="9">
        <v>67</v>
      </c>
      <c r="N91" s="1"/>
      <c r="O91" s="1"/>
    </row>
    <row r="92" spans="1:15" ht="12.75">
      <c r="A92" s="9">
        <v>34406</v>
      </c>
      <c r="B92" s="9" t="s">
        <v>102</v>
      </c>
      <c r="C92" s="3">
        <v>0.064</v>
      </c>
      <c r="D92" s="3">
        <v>0.002</v>
      </c>
      <c r="E92" s="2">
        <v>15.91</v>
      </c>
      <c r="F92" s="1">
        <v>-110.8</v>
      </c>
      <c r="G92" s="1">
        <v>72.1</v>
      </c>
      <c r="H92" s="1">
        <v>14.5</v>
      </c>
      <c r="I92" s="1">
        <v>-18.1</v>
      </c>
      <c r="J92" s="9">
        <v>43</v>
      </c>
      <c r="L92" s="9">
        <f>A92</f>
        <v>34406</v>
      </c>
      <c r="M92" s="1">
        <f>AVERAGE(F92:F93)</f>
        <v>-110.75</v>
      </c>
      <c r="N92" s="1">
        <f>AVERAGE(G92:G93)</f>
        <v>72</v>
      </c>
      <c r="O92" s="1"/>
    </row>
    <row r="93" spans="1:15" ht="12.75">
      <c r="A93" s="9">
        <v>34406</v>
      </c>
      <c r="B93" s="9" t="s">
        <v>103</v>
      </c>
      <c r="C93" s="3">
        <v>0.059</v>
      </c>
      <c r="D93" s="3">
        <v>0.001</v>
      </c>
      <c r="E93" s="2">
        <v>17.62</v>
      </c>
      <c r="F93" s="1">
        <v>-110.7</v>
      </c>
      <c r="G93" s="1">
        <v>71.9</v>
      </c>
      <c r="H93" s="1">
        <v>14.3</v>
      </c>
      <c r="I93" s="1">
        <v>-18</v>
      </c>
      <c r="J93" s="9">
        <v>43</v>
      </c>
      <c r="N93" s="1"/>
      <c r="O93" s="1"/>
    </row>
    <row r="94" spans="1:15" ht="12.75">
      <c r="A94" s="9">
        <v>34407</v>
      </c>
      <c r="B94" s="9" t="s">
        <v>102</v>
      </c>
      <c r="C94" s="3">
        <v>0.061</v>
      </c>
      <c r="D94" s="3">
        <v>0.002</v>
      </c>
      <c r="E94" s="2">
        <v>16.32</v>
      </c>
      <c r="F94" s="1">
        <v>-112.1</v>
      </c>
      <c r="G94" s="1">
        <v>70.6</v>
      </c>
      <c r="H94" s="1">
        <v>13.8</v>
      </c>
      <c r="I94" s="1">
        <v>-10.7</v>
      </c>
      <c r="J94" s="9">
        <v>55</v>
      </c>
      <c r="L94" s="9">
        <f>A94</f>
        <v>34407</v>
      </c>
      <c r="M94" s="1">
        <f>AVERAGE(F94:F95)</f>
        <v>-111.55</v>
      </c>
      <c r="N94" s="1">
        <f>AVERAGE(G94:G95)</f>
        <v>70.44999999999999</v>
      </c>
      <c r="O94" s="1"/>
    </row>
    <row r="95" spans="1:15" ht="12.75">
      <c r="A95" s="9">
        <v>34407</v>
      </c>
      <c r="B95" s="9" t="s">
        <v>103</v>
      </c>
      <c r="C95" s="3">
        <v>0.057</v>
      </c>
      <c r="D95" s="3">
        <v>0.002</v>
      </c>
      <c r="E95" s="2">
        <v>17.72</v>
      </c>
      <c r="F95" s="1">
        <v>-111</v>
      </c>
      <c r="G95" s="1">
        <v>70.3</v>
      </c>
      <c r="H95" s="1">
        <v>13</v>
      </c>
      <c r="I95" s="1">
        <v>-9.9</v>
      </c>
      <c r="J95" s="9">
        <v>58</v>
      </c>
      <c r="N95" s="1"/>
      <c r="O95" s="1"/>
    </row>
    <row r="96" spans="1:15" ht="12.75">
      <c r="A96" s="9">
        <v>34408</v>
      </c>
      <c r="B96" s="9" t="s">
        <v>102</v>
      </c>
      <c r="C96" s="3">
        <v>0.064</v>
      </c>
      <c r="D96" s="3">
        <v>0.002</v>
      </c>
      <c r="E96" s="2">
        <v>17.5</v>
      </c>
      <c r="F96" s="1">
        <v>-111</v>
      </c>
      <c r="G96" s="1">
        <v>70.1</v>
      </c>
      <c r="H96" s="1">
        <v>3.5</v>
      </c>
      <c r="I96" s="1">
        <v>-19.1</v>
      </c>
      <c r="J96" s="9">
        <v>50</v>
      </c>
      <c r="L96" s="9">
        <f>A96</f>
        <v>34408</v>
      </c>
      <c r="M96" s="1">
        <f>AVERAGE(F96:F97)</f>
        <v>-110.6</v>
      </c>
      <c r="N96" s="1">
        <f>AVERAGE(G96:G97)</f>
        <v>70.25</v>
      </c>
      <c r="O96" s="1"/>
    </row>
    <row r="97" spans="1:15" ht="12.75">
      <c r="A97" s="9">
        <v>34408</v>
      </c>
      <c r="B97" s="9" t="s">
        <v>103</v>
      </c>
      <c r="C97" s="3">
        <v>0.062</v>
      </c>
      <c r="D97" s="3">
        <v>0.001</v>
      </c>
      <c r="E97" s="2">
        <v>16.55</v>
      </c>
      <c r="F97" s="1">
        <v>-110.2</v>
      </c>
      <c r="G97" s="1">
        <v>70.4</v>
      </c>
      <c r="H97" s="1">
        <v>3.4</v>
      </c>
      <c r="I97" s="1">
        <v>-18.3</v>
      </c>
      <c r="J97" s="9">
        <v>51</v>
      </c>
      <c r="N97" s="1"/>
      <c r="O97" s="1"/>
    </row>
    <row r="98" spans="14:15" ht="12.75">
      <c r="N98" s="1"/>
      <c r="O98" s="1"/>
    </row>
    <row r="99" spans="1:15" ht="12.75">
      <c r="A99" s="9" t="s">
        <v>101</v>
      </c>
      <c r="N99" s="1"/>
      <c r="O99" s="1"/>
    </row>
    <row r="100" spans="1:15" ht="12.75">
      <c r="A100" s="9">
        <v>34409</v>
      </c>
      <c r="B100" s="9" t="s">
        <v>102</v>
      </c>
      <c r="C100" s="3">
        <v>0.17</v>
      </c>
      <c r="D100" s="3">
        <v>0.003</v>
      </c>
      <c r="E100" s="2">
        <v>16.57</v>
      </c>
      <c r="F100" s="1">
        <v>-110.7</v>
      </c>
      <c r="G100" s="1">
        <v>72.6</v>
      </c>
      <c r="H100" s="1">
        <v>9.3</v>
      </c>
      <c r="I100" s="1">
        <v>-4.2</v>
      </c>
      <c r="J100" s="9">
        <v>66</v>
      </c>
      <c r="L100" s="9">
        <f>A100</f>
        <v>34409</v>
      </c>
      <c r="M100" s="1">
        <f>AVERAGE(F100:F101)</f>
        <v>-110.35</v>
      </c>
      <c r="N100" s="1">
        <f>AVERAGE(G100:G101)</f>
        <v>72.65</v>
      </c>
      <c r="O100" s="1"/>
    </row>
    <row r="101" spans="1:15" ht="12.75">
      <c r="A101" s="9">
        <v>34409</v>
      </c>
      <c r="B101" s="9" t="s">
        <v>103</v>
      </c>
      <c r="C101" s="3">
        <v>0.185</v>
      </c>
      <c r="D101" s="3">
        <v>0.004</v>
      </c>
      <c r="E101" s="2">
        <v>16.53</v>
      </c>
      <c r="F101" s="1">
        <v>-110</v>
      </c>
      <c r="G101" s="1">
        <v>72.7</v>
      </c>
      <c r="H101" s="1">
        <v>8.7</v>
      </c>
      <c r="I101" s="1">
        <v>-3.7</v>
      </c>
      <c r="J101" s="9">
        <v>70</v>
      </c>
      <c r="N101" s="1"/>
      <c r="O101" s="1"/>
    </row>
    <row r="102" spans="1:15" ht="12.75">
      <c r="A102" s="9">
        <v>34410</v>
      </c>
      <c r="B102" s="9" t="s">
        <v>102</v>
      </c>
      <c r="C102" s="3">
        <v>0.176</v>
      </c>
      <c r="D102" s="3">
        <v>0.003</v>
      </c>
      <c r="E102" s="2">
        <v>17.01</v>
      </c>
      <c r="F102" s="1">
        <v>-111.1</v>
      </c>
      <c r="G102" s="1">
        <v>73.6</v>
      </c>
      <c r="H102" s="1">
        <v>0.9</v>
      </c>
      <c r="I102" s="1">
        <v>5.5</v>
      </c>
      <c r="J102" s="9">
        <v>69</v>
      </c>
      <c r="L102" s="9">
        <f>A102</f>
        <v>34410</v>
      </c>
      <c r="M102" s="1">
        <f>AVERAGE(F102:F103)</f>
        <v>-110.9</v>
      </c>
      <c r="N102" s="1">
        <f>AVERAGE(G102:G103)</f>
        <v>73.5</v>
      </c>
      <c r="O102" s="1"/>
    </row>
    <row r="103" spans="1:15" ht="12.75">
      <c r="A103" s="9">
        <v>34410</v>
      </c>
      <c r="B103" s="9" t="s">
        <v>103</v>
      </c>
      <c r="C103" s="3">
        <v>0.189</v>
      </c>
      <c r="D103" s="3">
        <v>0.003</v>
      </c>
      <c r="E103" s="2">
        <v>16.16</v>
      </c>
      <c r="F103" s="1">
        <v>-110.7</v>
      </c>
      <c r="G103" s="1">
        <v>73.4</v>
      </c>
      <c r="H103" s="1">
        <v>0.4</v>
      </c>
      <c r="I103" s="1">
        <v>5.5</v>
      </c>
      <c r="J103" s="9">
        <v>75</v>
      </c>
      <c r="N103" s="1"/>
      <c r="O103" s="1"/>
    </row>
    <row r="104" spans="1:15" ht="12.75">
      <c r="A104" s="9">
        <v>34419</v>
      </c>
      <c r="B104" s="9" t="s">
        <v>102</v>
      </c>
      <c r="C104" s="3">
        <v>0.297</v>
      </c>
      <c r="D104" s="3">
        <v>0.007</v>
      </c>
      <c r="E104" s="2">
        <v>16.84</v>
      </c>
      <c r="F104" s="1">
        <v>-111.6</v>
      </c>
      <c r="G104" s="1">
        <v>72.9</v>
      </c>
      <c r="H104" s="1">
        <v>2.3</v>
      </c>
      <c r="I104" s="1">
        <v>4.1</v>
      </c>
      <c r="J104" s="9">
        <v>64</v>
      </c>
      <c r="L104" s="9">
        <f>A104</f>
        <v>34419</v>
      </c>
      <c r="M104" s="1">
        <f>AVERAGE(F104:F105)</f>
        <v>-111.3</v>
      </c>
      <c r="N104" s="1">
        <f>AVERAGE(G104:G105)</f>
        <v>72.7</v>
      </c>
      <c r="O104" s="1"/>
    </row>
    <row r="105" spans="1:15" ht="12.75">
      <c r="A105" s="9">
        <v>34419</v>
      </c>
      <c r="B105" s="9" t="s">
        <v>103</v>
      </c>
      <c r="C105" s="3">
        <v>0.293</v>
      </c>
      <c r="D105" s="3">
        <v>0.006</v>
      </c>
      <c r="E105" s="2">
        <v>16.24</v>
      </c>
      <c r="F105" s="1">
        <v>-111</v>
      </c>
      <c r="G105" s="1">
        <v>72.5</v>
      </c>
      <c r="H105" s="1">
        <v>1.5</v>
      </c>
      <c r="I105" s="1">
        <v>4.3</v>
      </c>
      <c r="J105" s="9">
        <v>74</v>
      </c>
      <c r="N105" s="1"/>
      <c r="O105" s="1"/>
    </row>
    <row r="106" spans="1:15" ht="12.75">
      <c r="A106" s="9">
        <v>34420</v>
      </c>
      <c r="B106" s="9" t="s">
        <v>102</v>
      </c>
      <c r="C106" s="3">
        <v>0.325</v>
      </c>
      <c r="D106" s="3">
        <v>0.007</v>
      </c>
      <c r="E106" s="2">
        <v>16.67</v>
      </c>
      <c r="F106" s="1">
        <v>-112.5</v>
      </c>
      <c r="G106" s="1">
        <v>73.9</v>
      </c>
      <c r="H106" s="1">
        <v>3.6</v>
      </c>
      <c r="I106" s="1">
        <v>1.7</v>
      </c>
      <c r="J106" s="9">
        <v>66</v>
      </c>
      <c r="L106" s="9">
        <f>A106</f>
        <v>34420</v>
      </c>
      <c r="M106" s="1">
        <f>AVERAGE(F106:F107)</f>
        <v>-112.2</v>
      </c>
      <c r="N106" s="1">
        <f>AVERAGE(G106:G107)</f>
        <v>73.65</v>
      </c>
      <c r="O106" s="1"/>
    </row>
    <row r="107" spans="1:15" ht="12.75">
      <c r="A107" s="9">
        <v>34420</v>
      </c>
      <c r="B107" s="9" t="s">
        <v>103</v>
      </c>
      <c r="C107" s="3">
        <v>0.321</v>
      </c>
      <c r="D107" s="3">
        <v>0.007</v>
      </c>
      <c r="E107" s="2">
        <v>16.16</v>
      </c>
      <c r="F107" s="1">
        <v>-111.9</v>
      </c>
      <c r="G107" s="1">
        <v>73.4</v>
      </c>
      <c r="H107" s="1">
        <v>2.8</v>
      </c>
      <c r="I107" s="1">
        <v>2</v>
      </c>
      <c r="J107" s="9">
        <v>70</v>
      </c>
      <c r="N107" s="1"/>
      <c r="O107" s="1"/>
    </row>
    <row r="108" spans="1:15" ht="12.75">
      <c r="A108" s="9">
        <v>34425</v>
      </c>
      <c r="B108" s="9" t="s">
        <v>102</v>
      </c>
      <c r="C108" s="3">
        <v>0.411</v>
      </c>
      <c r="D108" s="3">
        <v>0.009</v>
      </c>
      <c r="E108" s="2">
        <v>16.74</v>
      </c>
      <c r="F108" s="1">
        <v>-114.3</v>
      </c>
      <c r="G108" s="1">
        <v>75.6</v>
      </c>
      <c r="H108" s="1">
        <v>6.2</v>
      </c>
      <c r="I108" s="1">
        <v>0.4</v>
      </c>
      <c r="J108" s="9">
        <v>68</v>
      </c>
      <c r="L108" s="9">
        <f>A108</f>
        <v>34425</v>
      </c>
      <c r="M108" s="1">
        <f>AVERAGE(F108:F109)</f>
        <v>-113.85</v>
      </c>
      <c r="N108" s="1">
        <f>AVERAGE(G108:G109)</f>
        <v>75.3</v>
      </c>
      <c r="O108" s="1"/>
    </row>
    <row r="109" spans="1:15" ht="12.75">
      <c r="A109" s="9">
        <v>34425</v>
      </c>
      <c r="B109" s="9" t="s">
        <v>103</v>
      </c>
      <c r="C109" s="3">
        <v>0.417</v>
      </c>
      <c r="D109" s="3">
        <v>0.009</v>
      </c>
      <c r="E109" s="2">
        <v>16.3</v>
      </c>
      <c r="F109" s="1">
        <v>-113.4</v>
      </c>
      <c r="G109" s="1">
        <v>75</v>
      </c>
      <c r="H109" s="1">
        <v>5.3</v>
      </c>
      <c r="I109" s="1">
        <v>0.8</v>
      </c>
      <c r="J109" s="9">
        <v>75</v>
      </c>
      <c r="N109" s="1"/>
      <c r="O109" s="1"/>
    </row>
    <row r="110" spans="1:15" ht="12.75">
      <c r="A110" s="9">
        <v>34426</v>
      </c>
      <c r="B110" s="9" t="s">
        <v>102</v>
      </c>
      <c r="C110" s="3">
        <v>0.416</v>
      </c>
      <c r="D110" s="3">
        <v>0.009</v>
      </c>
      <c r="E110" s="2">
        <v>16.56</v>
      </c>
      <c r="F110" s="1">
        <v>-114.2</v>
      </c>
      <c r="G110" s="1">
        <v>73.7</v>
      </c>
      <c r="H110" s="1">
        <v>-0.2</v>
      </c>
      <c r="I110" s="1">
        <v>-2.8</v>
      </c>
      <c r="J110" s="9">
        <v>71</v>
      </c>
      <c r="L110" s="9">
        <f>A110</f>
        <v>34426</v>
      </c>
      <c r="M110" s="1">
        <f>AVERAGE(F110:F111)</f>
        <v>-114</v>
      </c>
      <c r="N110" s="1">
        <f>AVERAGE(G110:G111)</f>
        <v>73.35</v>
      </c>
      <c r="O110" s="1"/>
    </row>
    <row r="111" spans="1:15" ht="12.75">
      <c r="A111" s="9">
        <v>34426</v>
      </c>
      <c r="B111" s="9" t="s">
        <v>103</v>
      </c>
      <c r="C111" s="3">
        <v>0.404</v>
      </c>
      <c r="D111" s="3">
        <v>0.008</v>
      </c>
      <c r="E111" s="2">
        <v>16.28</v>
      </c>
      <c r="F111" s="1">
        <v>-113.8</v>
      </c>
      <c r="G111" s="1">
        <v>73</v>
      </c>
      <c r="H111" s="1">
        <v>-0.9</v>
      </c>
      <c r="I111" s="1">
        <v>-2.7</v>
      </c>
      <c r="J111" s="9">
        <v>73</v>
      </c>
      <c r="N111" s="1"/>
      <c r="O111" s="1"/>
    </row>
    <row r="112" spans="1:15" ht="12.75">
      <c r="A112" s="9">
        <v>34431</v>
      </c>
      <c r="B112" s="9" t="s">
        <v>102</v>
      </c>
      <c r="C112" s="3">
        <v>0.489</v>
      </c>
      <c r="D112" s="3">
        <v>0.024</v>
      </c>
      <c r="E112" s="2">
        <v>15.15</v>
      </c>
      <c r="F112" s="1">
        <v>-115.5</v>
      </c>
      <c r="G112" s="1">
        <v>76.6</v>
      </c>
      <c r="H112" s="1">
        <v>2.6</v>
      </c>
      <c r="I112" s="1">
        <v>-3.1</v>
      </c>
      <c r="J112" s="9">
        <v>68</v>
      </c>
      <c r="L112" s="9">
        <f>A112</f>
        <v>34431</v>
      </c>
      <c r="M112" s="1">
        <f>AVERAGE(F112:F113)</f>
        <v>-114.8</v>
      </c>
      <c r="N112" s="1">
        <f>AVERAGE(G112:G113)</f>
        <v>76</v>
      </c>
      <c r="O112" s="1"/>
    </row>
    <row r="113" spans="1:15" ht="12.75">
      <c r="A113" s="9">
        <v>34431</v>
      </c>
      <c r="B113" s="9" t="s">
        <v>103</v>
      </c>
      <c r="C113" s="3">
        <v>0.453</v>
      </c>
      <c r="D113" s="3">
        <v>0.03</v>
      </c>
      <c r="E113" s="2">
        <v>14.68</v>
      </c>
      <c r="F113" s="1">
        <v>-114.1</v>
      </c>
      <c r="G113" s="1">
        <v>75.4</v>
      </c>
      <c r="H113" s="1">
        <v>1</v>
      </c>
      <c r="I113" s="1">
        <v>-2.1</v>
      </c>
      <c r="J113" s="9">
        <v>72</v>
      </c>
      <c r="N113" s="1"/>
      <c r="O113" s="1"/>
    </row>
    <row r="114" spans="1:15" ht="12.75">
      <c r="A114" s="9">
        <v>34432</v>
      </c>
      <c r="B114" s="9" t="s">
        <v>102</v>
      </c>
      <c r="C114" s="3">
        <v>0.484</v>
      </c>
      <c r="D114" s="3">
        <v>0.009</v>
      </c>
      <c r="E114" s="2">
        <v>16.35</v>
      </c>
      <c r="F114" s="1">
        <v>-115.9</v>
      </c>
      <c r="G114" s="1">
        <v>75.3</v>
      </c>
      <c r="H114" s="1">
        <v>-1</v>
      </c>
      <c r="I114" s="1">
        <v>-6.2</v>
      </c>
      <c r="J114" s="9">
        <v>68</v>
      </c>
      <c r="L114" s="9">
        <f>A114</f>
        <v>34432</v>
      </c>
      <c r="M114" s="1">
        <f>AVERAGE(F114:F115)</f>
        <v>-115.80000000000001</v>
      </c>
      <c r="N114" s="1">
        <f>AVERAGE(G114:G115)</f>
        <v>75.1</v>
      </c>
      <c r="O114" s="1"/>
    </row>
    <row r="115" spans="1:15" ht="12.75">
      <c r="A115" s="9">
        <v>34432</v>
      </c>
      <c r="B115" s="9" t="s">
        <v>103</v>
      </c>
      <c r="C115" s="3">
        <v>0.461</v>
      </c>
      <c r="D115" s="3">
        <v>0.009</v>
      </c>
      <c r="E115" s="2">
        <v>16.73</v>
      </c>
      <c r="F115" s="1">
        <v>-115.7</v>
      </c>
      <c r="G115" s="1">
        <v>74.9</v>
      </c>
      <c r="H115" s="1">
        <v>-1.4</v>
      </c>
      <c r="I115" s="1">
        <v>-6.1</v>
      </c>
      <c r="J115" s="9">
        <v>73</v>
      </c>
      <c r="N115" s="1"/>
      <c r="O115" s="1"/>
    </row>
    <row r="116" spans="1:15" ht="12.75">
      <c r="A116" s="9">
        <v>34433</v>
      </c>
      <c r="B116" s="9" t="s">
        <v>102</v>
      </c>
      <c r="C116" s="3">
        <v>0.49</v>
      </c>
      <c r="D116" s="3">
        <v>0.009</v>
      </c>
      <c r="E116" s="2">
        <v>16.85</v>
      </c>
      <c r="F116" s="1">
        <v>-116.2</v>
      </c>
      <c r="G116" s="1">
        <v>74.9</v>
      </c>
      <c r="H116" s="1">
        <v>-1.4</v>
      </c>
      <c r="I116" s="1">
        <v>-2</v>
      </c>
      <c r="J116" s="9">
        <v>69</v>
      </c>
      <c r="L116" s="9">
        <f>A116</f>
        <v>34433</v>
      </c>
      <c r="M116" s="1">
        <f>AVERAGE(F116:F117)</f>
        <v>-116</v>
      </c>
      <c r="N116" s="1">
        <f>AVERAGE(G116:G117)</f>
        <v>74.55000000000001</v>
      </c>
      <c r="O116" s="1"/>
    </row>
    <row r="117" spans="1:15" ht="12.75">
      <c r="A117" s="9">
        <v>34433</v>
      </c>
      <c r="B117" s="9" t="s">
        <v>103</v>
      </c>
      <c r="C117" s="3">
        <v>0.458</v>
      </c>
      <c r="D117" s="3">
        <v>0.009</v>
      </c>
      <c r="E117" s="2">
        <v>16.9</v>
      </c>
      <c r="F117" s="1">
        <v>-115.8</v>
      </c>
      <c r="G117" s="1">
        <v>74.2</v>
      </c>
      <c r="H117" s="1">
        <v>-2.1</v>
      </c>
      <c r="I117" s="1">
        <v>-1.8</v>
      </c>
      <c r="J117" s="9">
        <v>71</v>
      </c>
      <c r="N117" s="1"/>
      <c r="O117" s="1"/>
    </row>
    <row r="118" spans="1:15" ht="12.75">
      <c r="A118" s="9">
        <v>34438</v>
      </c>
      <c r="B118" s="9" t="s">
        <v>102</v>
      </c>
      <c r="C118" s="3">
        <v>0.384</v>
      </c>
      <c r="D118" s="3">
        <v>0.015</v>
      </c>
      <c r="E118" s="2">
        <v>19</v>
      </c>
      <c r="F118" s="1">
        <v>-118.8</v>
      </c>
      <c r="G118" s="1">
        <v>76.9</v>
      </c>
      <c r="H118" s="1">
        <v>0.8</v>
      </c>
      <c r="I118" s="1">
        <v>-4.2</v>
      </c>
      <c r="J118" s="9">
        <v>70</v>
      </c>
      <c r="L118" s="9">
        <f>A118</f>
        <v>34438</v>
      </c>
      <c r="M118" s="1">
        <f>AVERAGE(F118:F119)</f>
        <v>-118.44999999999999</v>
      </c>
      <c r="N118" s="1">
        <f>AVERAGE(G118:G119)</f>
        <v>76.7</v>
      </c>
      <c r="O118" s="1"/>
    </row>
    <row r="119" spans="1:15" ht="12.75">
      <c r="A119" s="9">
        <v>34438</v>
      </c>
      <c r="B119" s="9" t="s">
        <v>103</v>
      </c>
      <c r="C119" s="3">
        <v>0.371</v>
      </c>
      <c r="D119" s="3">
        <v>0.014</v>
      </c>
      <c r="E119" s="2">
        <v>19.96</v>
      </c>
      <c r="F119" s="1">
        <v>-118.1</v>
      </c>
      <c r="G119" s="1">
        <v>76.5</v>
      </c>
      <c r="H119" s="1">
        <v>0.3</v>
      </c>
      <c r="I119" s="1">
        <v>-3.5</v>
      </c>
      <c r="J119" s="9">
        <v>76</v>
      </c>
      <c r="N119" s="1"/>
      <c r="O119" s="1"/>
    </row>
    <row r="120" spans="1:15" ht="12.75">
      <c r="A120" s="9">
        <v>34439</v>
      </c>
      <c r="B120" s="9" t="s">
        <v>102</v>
      </c>
      <c r="C120" s="3">
        <v>0.369</v>
      </c>
      <c r="D120" s="3">
        <v>0.014</v>
      </c>
      <c r="E120" s="2">
        <v>18.39</v>
      </c>
      <c r="F120" s="1">
        <v>-117.7</v>
      </c>
      <c r="G120" s="1">
        <v>77.5</v>
      </c>
      <c r="H120" s="1">
        <v>0.9</v>
      </c>
      <c r="I120" s="1">
        <v>-0.7</v>
      </c>
      <c r="J120" s="9">
        <v>69</v>
      </c>
      <c r="L120" s="9">
        <f>A120</f>
        <v>34439</v>
      </c>
      <c r="M120" s="1">
        <f>AVERAGE(F120:F121)</f>
        <v>-117.15</v>
      </c>
      <c r="N120" s="1">
        <f>AVERAGE(G120:G121)</f>
        <v>76.9</v>
      </c>
      <c r="O120" s="1"/>
    </row>
    <row r="121" spans="1:15" ht="12.75">
      <c r="A121" s="9">
        <v>34439</v>
      </c>
      <c r="B121" s="9" t="s">
        <v>103</v>
      </c>
      <c r="C121" s="3">
        <v>0.358</v>
      </c>
      <c r="D121" s="3">
        <v>0.011</v>
      </c>
      <c r="E121" s="2">
        <v>19.05</v>
      </c>
      <c r="F121" s="1">
        <v>-116.6</v>
      </c>
      <c r="G121" s="1">
        <v>76.3</v>
      </c>
      <c r="H121" s="1">
        <v>-0.4</v>
      </c>
      <c r="I121" s="1">
        <v>0.3</v>
      </c>
      <c r="J121" s="9">
        <v>74</v>
      </c>
      <c r="N121" s="1"/>
      <c r="O121" s="1"/>
    </row>
    <row r="122" spans="1:15" ht="12.75">
      <c r="A122" s="9">
        <v>34440</v>
      </c>
      <c r="B122" s="9" t="s">
        <v>102</v>
      </c>
      <c r="C122" s="3">
        <v>0.375</v>
      </c>
      <c r="D122" s="3">
        <v>0.011</v>
      </c>
      <c r="E122" s="2">
        <v>18.93</v>
      </c>
      <c r="F122" s="1">
        <v>-117.3</v>
      </c>
      <c r="G122" s="1">
        <v>75.5</v>
      </c>
      <c r="H122" s="1">
        <v>-1.1</v>
      </c>
      <c r="I122" s="1">
        <v>-0.6</v>
      </c>
      <c r="J122" s="9">
        <v>68</v>
      </c>
      <c r="L122" s="9">
        <f>A122</f>
        <v>34440</v>
      </c>
      <c r="M122" s="1">
        <f>AVERAGE(F122:F123)</f>
        <v>-116.85</v>
      </c>
      <c r="N122" s="1">
        <f>AVERAGE(G122:G123)</f>
        <v>75.05</v>
      </c>
      <c r="O122" s="1"/>
    </row>
    <row r="123" spans="1:15" ht="12.75">
      <c r="A123" s="9">
        <v>34440</v>
      </c>
      <c r="B123" s="9" t="s">
        <v>103</v>
      </c>
      <c r="C123" s="3">
        <v>0.354</v>
      </c>
      <c r="D123" s="3">
        <v>0.009</v>
      </c>
      <c r="E123" s="2">
        <v>19.47</v>
      </c>
      <c r="F123" s="1">
        <v>-116.4</v>
      </c>
      <c r="G123" s="1">
        <v>74.6</v>
      </c>
      <c r="H123" s="1">
        <v>-2.1</v>
      </c>
      <c r="I123" s="1">
        <v>0.2</v>
      </c>
      <c r="J123" s="9">
        <v>74</v>
      </c>
      <c r="N123" s="1"/>
      <c r="O123" s="1"/>
    </row>
    <row r="124" spans="1:15" ht="12.75">
      <c r="A124" s="9">
        <v>34441</v>
      </c>
      <c r="B124" s="9" t="s">
        <v>102</v>
      </c>
      <c r="C124" s="3">
        <v>0.388</v>
      </c>
      <c r="D124" s="3">
        <v>0.01</v>
      </c>
      <c r="E124" s="2">
        <v>18.65</v>
      </c>
      <c r="F124" s="1">
        <v>-116.2</v>
      </c>
      <c r="G124" s="1">
        <v>76.8</v>
      </c>
      <c r="H124" s="1">
        <v>0.1</v>
      </c>
      <c r="I124" s="1">
        <v>0.7</v>
      </c>
      <c r="J124" s="9">
        <v>66</v>
      </c>
      <c r="L124" s="9">
        <f>A124</f>
        <v>34441</v>
      </c>
      <c r="M124" s="1">
        <f>AVERAGE(F124:F125)</f>
        <v>-115.95</v>
      </c>
      <c r="N124" s="1">
        <f>AVERAGE(G124:G125)</f>
        <v>76.3</v>
      </c>
      <c r="O124" s="1"/>
    </row>
    <row r="125" spans="1:15" ht="12.75">
      <c r="A125" s="9">
        <v>34441</v>
      </c>
      <c r="B125" s="9" t="s">
        <v>103</v>
      </c>
      <c r="C125" s="3">
        <v>0.365</v>
      </c>
      <c r="D125" s="3">
        <v>0.007</v>
      </c>
      <c r="E125" s="2">
        <v>19.37</v>
      </c>
      <c r="F125" s="1">
        <v>-115.7</v>
      </c>
      <c r="G125" s="1">
        <v>75.8</v>
      </c>
      <c r="H125" s="1">
        <v>-1</v>
      </c>
      <c r="I125" s="1">
        <v>1.1</v>
      </c>
      <c r="J125" s="9">
        <v>74</v>
      </c>
      <c r="N125" s="1"/>
      <c r="O125" s="1"/>
    </row>
    <row r="126" spans="1:15" ht="12.75">
      <c r="A126" s="9">
        <v>34442</v>
      </c>
      <c r="B126" s="9" t="s">
        <v>102</v>
      </c>
      <c r="C126" s="3">
        <v>0.404</v>
      </c>
      <c r="D126" s="3">
        <v>0.008</v>
      </c>
      <c r="E126" s="2">
        <v>18.74</v>
      </c>
      <c r="F126" s="1">
        <v>-116.3</v>
      </c>
      <c r="G126" s="1">
        <v>75.8</v>
      </c>
      <c r="H126" s="1">
        <v>-1</v>
      </c>
      <c r="I126" s="1">
        <v>0.5</v>
      </c>
      <c r="J126" s="9">
        <v>68</v>
      </c>
      <c r="L126" s="9">
        <f>A126</f>
        <v>34442</v>
      </c>
      <c r="M126" s="1">
        <f>AVERAGE(F126:F127)</f>
        <v>-116</v>
      </c>
      <c r="N126" s="1">
        <f>AVERAGE(G126:G127)</f>
        <v>75.35</v>
      </c>
      <c r="O126" s="1"/>
    </row>
    <row r="127" spans="1:15" ht="12.75">
      <c r="A127" s="9">
        <v>34442</v>
      </c>
      <c r="B127" s="9" t="s">
        <v>103</v>
      </c>
      <c r="C127" s="3">
        <v>0.377</v>
      </c>
      <c r="D127" s="3">
        <v>0.006</v>
      </c>
      <c r="E127" s="2">
        <v>18.93</v>
      </c>
      <c r="F127" s="1">
        <v>-115.7</v>
      </c>
      <c r="G127" s="1">
        <v>74.9</v>
      </c>
      <c r="H127" s="1">
        <v>-1.9</v>
      </c>
      <c r="I127" s="1">
        <v>0.9</v>
      </c>
      <c r="J127" s="9">
        <v>73</v>
      </c>
      <c r="N127" s="1"/>
      <c r="O127" s="1"/>
    </row>
    <row r="128" spans="1:15" ht="12.75">
      <c r="A128" s="9">
        <v>34443</v>
      </c>
      <c r="B128" s="9" t="s">
        <v>102</v>
      </c>
      <c r="C128" s="3">
        <v>0.409</v>
      </c>
      <c r="D128" s="3">
        <v>0.007</v>
      </c>
      <c r="E128" s="2">
        <v>17.78</v>
      </c>
      <c r="F128" s="1">
        <v>-115.8</v>
      </c>
      <c r="G128" s="1">
        <v>76.2</v>
      </c>
      <c r="H128" s="1">
        <v>1.6</v>
      </c>
      <c r="I128" s="1">
        <v>1.4</v>
      </c>
      <c r="J128" s="9">
        <v>65</v>
      </c>
      <c r="L128" s="9">
        <f>A128</f>
        <v>34443</v>
      </c>
      <c r="M128" s="1">
        <f>AVERAGE(F128:F129)</f>
        <v>-115.5</v>
      </c>
      <c r="N128" s="1">
        <f>AVERAGE(G128:G129)</f>
        <v>75.7</v>
      </c>
      <c r="O128" s="1"/>
    </row>
    <row r="129" spans="1:15" ht="12.75">
      <c r="A129" s="9">
        <v>34443</v>
      </c>
      <c r="B129" s="9" t="s">
        <v>103</v>
      </c>
      <c r="C129" s="3">
        <v>0.38</v>
      </c>
      <c r="D129" s="3">
        <v>0.005</v>
      </c>
      <c r="E129" s="2">
        <v>18.19</v>
      </c>
      <c r="F129" s="1">
        <v>-115.2</v>
      </c>
      <c r="G129" s="1">
        <v>75.2</v>
      </c>
      <c r="H129" s="1">
        <v>0.6</v>
      </c>
      <c r="I129" s="1">
        <v>1.8</v>
      </c>
      <c r="J129" s="9">
        <v>73</v>
      </c>
      <c r="N129" s="1"/>
      <c r="O129" s="1"/>
    </row>
    <row r="130" spans="1:15" ht="12.75">
      <c r="A130" s="9">
        <v>34444</v>
      </c>
      <c r="B130" s="9" t="s">
        <v>102</v>
      </c>
      <c r="C130" s="3">
        <v>0.438</v>
      </c>
      <c r="D130" s="3">
        <v>0.006</v>
      </c>
      <c r="E130" s="2">
        <v>17.34</v>
      </c>
      <c r="F130" s="1">
        <v>-114.8</v>
      </c>
      <c r="G130" s="1">
        <v>75.6</v>
      </c>
      <c r="H130" s="1">
        <v>0.8</v>
      </c>
      <c r="I130" s="1">
        <v>2.3</v>
      </c>
      <c r="J130" s="9">
        <v>64</v>
      </c>
      <c r="L130" s="9">
        <f>A130</f>
        <v>34444</v>
      </c>
      <c r="M130" s="1">
        <f>AVERAGE(F130:F131)</f>
        <v>-114.6</v>
      </c>
      <c r="N130" s="1">
        <f>AVERAGE(G130:G131)</f>
        <v>75.15</v>
      </c>
      <c r="O130" s="1"/>
    </row>
    <row r="131" spans="1:15" ht="12.75">
      <c r="A131" s="9">
        <v>34444</v>
      </c>
      <c r="B131" s="9" t="s">
        <v>103</v>
      </c>
      <c r="C131" s="3">
        <v>0.4</v>
      </c>
      <c r="D131" s="3">
        <v>0.004</v>
      </c>
      <c r="E131" s="2">
        <v>17.56</v>
      </c>
      <c r="F131" s="1">
        <v>-114.4</v>
      </c>
      <c r="G131" s="1">
        <v>74.7</v>
      </c>
      <c r="H131" s="1">
        <v>-0.1</v>
      </c>
      <c r="I131" s="1">
        <v>2.6</v>
      </c>
      <c r="J131" s="9">
        <v>74</v>
      </c>
      <c r="N131" s="1"/>
      <c r="O131" s="1"/>
    </row>
    <row r="132" spans="1:15" ht="12.75">
      <c r="A132" s="9">
        <v>34445</v>
      </c>
      <c r="B132" s="9" t="s">
        <v>102</v>
      </c>
      <c r="C132" s="3">
        <v>0.441</v>
      </c>
      <c r="D132" s="3">
        <v>0.007</v>
      </c>
      <c r="E132" s="2">
        <v>17.19</v>
      </c>
      <c r="F132" s="1">
        <v>-114.7</v>
      </c>
      <c r="G132" s="1">
        <v>75.5</v>
      </c>
      <c r="H132" s="1">
        <v>0.6</v>
      </c>
      <c r="I132" s="1">
        <v>2.3</v>
      </c>
      <c r="J132" s="9">
        <v>64</v>
      </c>
      <c r="L132" s="9">
        <f>A132</f>
        <v>34445</v>
      </c>
      <c r="M132" s="1">
        <f>AVERAGE(F132:F133)</f>
        <v>-114.45</v>
      </c>
      <c r="N132" s="1">
        <f>AVERAGE(G132:G133)</f>
        <v>75.05</v>
      </c>
      <c r="O132" s="1"/>
    </row>
    <row r="133" spans="1:15" ht="12.75">
      <c r="A133" s="9">
        <v>34445</v>
      </c>
      <c r="B133" s="9" t="s">
        <v>103</v>
      </c>
      <c r="C133" s="3">
        <v>0.4</v>
      </c>
      <c r="D133" s="3">
        <v>0.004</v>
      </c>
      <c r="E133" s="2">
        <v>17.19</v>
      </c>
      <c r="F133" s="1">
        <v>-114.2</v>
      </c>
      <c r="G133" s="1">
        <v>74.6</v>
      </c>
      <c r="H133" s="1">
        <v>-0.3</v>
      </c>
      <c r="I133" s="1">
        <v>2.7</v>
      </c>
      <c r="J133" s="9">
        <v>73</v>
      </c>
      <c r="N133" s="1"/>
      <c r="O133" s="1"/>
    </row>
    <row r="134" spans="1:15" ht="12.75">
      <c r="A134" s="9">
        <v>34446</v>
      </c>
      <c r="B134" s="9" t="s">
        <v>102</v>
      </c>
      <c r="C134" s="3">
        <v>0.442</v>
      </c>
      <c r="D134" s="3">
        <v>0.007</v>
      </c>
      <c r="E134" s="2">
        <v>16.89</v>
      </c>
      <c r="F134" s="1">
        <v>-114</v>
      </c>
      <c r="G134" s="1">
        <v>74.5</v>
      </c>
      <c r="H134" s="1">
        <v>-0.6</v>
      </c>
      <c r="I134" s="1">
        <v>2.8</v>
      </c>
      <c r="J134" s="9">
        <v>67</v>
      </c>
      <c r="L134" s="9">
        <f>A134</f>
        <v>34446</v>
      </c>
      <c r="M134" s="1">
        <f>AVERAGE(F134:F135)</f>
        <v>-113.85</v>
      </c>
      <c r="N134" s="1">
        <f>AVERAGE(G134:G135)</f>
        <v>74.05</v>
      </c>
      <c r="O134" s="1"/>
    </row>
    <row r="135" spans="1:15" ht="12.75">
      <c r="A135" s="9">
        <v>34446</v>
      </c>
      <c r="B135" s="9" t="s">
        <v>103</v>
      </c>
      <c r="C135" s="3">
        <v>0.393</v>
      </c>
      <c r="D135" s="3">
        <v>0.005</v>
      </c>
      <c r="E135" s="2">
        <v>16.99</v>
      </c>
      <c r="F135" s="1">
        <v>-113.7</v>
      </c>
      <c r="G135" s="1">
        <v>73.6</v>
      </c>
      <c r="H135" s="1">
        <v>-1.5</v>
      </c>
      <c r="I135" s="1">
        <v>2.9</v>
      </c>
      <c r="J135" s="9">
        <v>72</v>
      </c>
      <c r="N135" s="1"/>
      <c r="O135" s="1"/>
    </row>
    <row r="136" spans="12:15" ht="12.75">
      <c r="L136" s="9"/>
      <c r="M136" s="1"/>
      <c r="N136" s="1"/>
      <c r="O136" s="1"/>
    </row>
    <row r="137" spans="14:15" ht="12.75">
      <c r="N137" s="1"/>
      <c r="O137" s="1"/>
    </row>
    <row r="138" spans="14:15" ht="12.75">
      <c r="N138" s="1"/>
      <c r="O138" s="1"/>
    </row>
    <row r="139" spans="14:15" ht="12.75">
      <c r="N139" s="1" t="s">
        <v>22</v>
      </c>
      <c r="O139" s="1" t="s">
        <v>22</v>
      </c>
    </row>
    <row r="140" spans="1:23" ht="12.75">
      <c r="A140" s="9" t="s">
        <v>0</v>
      </c>
      <c r="B140" s="9" t="s">
        <v>1</v>
      </c>
      <c r="C140" s="3" t="s">
        <v>2</v>
      </c>
      <c r="D140" s="3" t="s">
        <v>3</v>
      </c>
      <c r="E140" s="2" t="s">
        <v>4</v>
      </c>
      <c r="F140" s="1" t="s">
        <v>5</v>
      </c>
      <c r="G140" s="1" t="s">
        <v>6</v>
      </c>
      <c r="H140" s="1" t="s">
        <v>34</v>
      </c>
      <c r="I140" s="1" t="s">
        <v>7</v>
      </c>
      <c r="J140" s="9" t="s">
        <v>8</v>
      </c>
      <c r="K140" s="1" t="s">
        <v>9</v>
      </c>
      <c r="L140" s="1" t="s">
        <v>10</v>
      </c>
      <c r="M140" s="3" t="s">
        <v>28</v>
      </c>
      <c r="N140" s="1" t="s">
        <v>35</v>
      </c>
      <c r="O140" s="1" t="s">
        <v>36</v>
      </c>
      <c r="P140" s="2" t="s">
        <v>11</v>
      </c>
      <c r="Q140" s="2" t="s">
        <v>12</v>
      </c>
      <c r="R140" t="s">
        <v>13</v>
      </c>
      <c r="S140" t="s">
        <v>14</v>
      </c>
      <c r="T140" t="s">
        <v>15</v>
      </c>
      <c r="U140" t="s">
        <v>16</v>
      </c>
      <c r="W140" t="s">
        <v>17</v>
      </c>
    </row>
    <row r="141" spans="3:23" ht="12.75">
      <c r="C141" s="9"/>
      <c r="D141" s="9"/>
      <c r="E141" s="3"/>
      <c r="I141" s="32"/>
      <c r="J141" s="32"/>
      <c r="N141" s="1"/>
      <c r="O141" s="1"/>
      <c r="P141" s="9"/>
      <c r="Q141" s="3"/>
      <c r="R141" s="3"/>
      <c r="S141" s="3"/>
      <c r="T141" s="2"/>
      <c r="U141" s="1"/>
      <c r="V141" s="1"/>
      <c r="W141" s="1"/>
    </row>
    <row r="142" spans="1:23" ht="12.75">
      <c r="A142" s="9">
        <v>34353</v>
      </c>
      <c r="B142" s="9">
        <v>2006</v>
      </c>
      <c r="C142" s="9">
        <v>12</v>
      </c>
      <c r="D142" s="9">
        <v>5</v>
      </c>
      <c r="E142" s="3">
        <v>4.839</v>
      </c>
      <c r="F142" s="1" t="s">
        <v>92</v>
      </c>
      <c r="G142" s="1" t="s">
        <v>93</v>
      </c>
      <c r="H142" s="1">
        <f aca="true" t="shared" si="0" ref="H142:H205">90-L142</f>
        <v>28.9</v>
      </c>
      <c r="I142" s="32">
        <v>22.838938</v>
      </c>
      <c r="J142" s="32">
        <v>-8.22755</v>
      </c>
      <c r="K142" s="1">
        <v>197.1</v>
      </c>
      <c r="L142" s="1">
        <v>61.1</v>
      </c>
      <c r="M142" s="3">
        <v>0.043</v>
      </c>
      <c r="N142" s="1">
        <v>-115</v>
      </c>
      <c r="O142" s="1">
        <v>75</v>
      </c>
      <c r="P142" s="9">
        <v>71</v>
      </c>
      <c r="Q142" s="3">
        <v>-0.002</v>
      </c>
      <c r="R142" s="3">
        <v>10.751</v>
      </c>
      <c r="S142" s="3">
        <v>11.013</v>
      </c>
      <c r="T142" s="2">
        <v>2.01</v>
      </c>
      <c r="U142" s="1">
        <v>34.5</v>
      </c>
      <c r="V142" s="1">
        <v>54.2</v>
      </c>
      <c r="W142" s="1">
        <v>201.1</v>
      </c>
    </row>
    <row r="143" spans="1:23" ht="12.75">
      <c r="A143" s="9">
        <v>34354</v>
      </c>
      <c r="B143" s="9">
        <v>2006</v>
      </c>
      <c r="C143" s="9">
        <v>12</v>
      </c>
      <c r="D143" s="9">
        <v>5</v>
      </c>
      <c r="E143" s="3">
        <v>5.149</v>
      </c>
      <c r="F143" s="1" t="s">
        <v>92</v>
      </c>
      <c r="G143" s="1" t="s">
        <v>93</v>
      </c>
      <c r="H143" s="1">
        <f t="shared" si="0"/>
        <v>30.5</v>
      </c>
      <c r="I143" s="32">
        <v>22.838949</v>
      </c>
      <c r="J143" s="32">
        <v>-8.22748</v>
      </c>
      <c r="K143" s="1">
        <v>205.8</v>
      </c>
      <c r="L143" s="1">
        <v>59.5</v>
      </c>
      <c r="M143" s="3">
        <v>0.036</v>
      </c>
      <c r="N143" s="1">
        <v>-130</v>
      </c>
      <c r="O143" s="1">
        <v>75</v>
      </c>
      <c r="P143" s="9">
        <v>41</v>
      </c>
      <c r="Q143" s="3">
        <v>-0.231</v>
      </c>
      <c r="R143" s="3">
        <v>10.726</v>
      </c>
      <c r="S143" s="3">
        <v>10.991</v>
      </c>
      <c r="T143" s="2">
        <v>0.93</v>
      </c>
      <c r="U143" s="1">
        <v>34.6</v>
      </c>
      <c r="V143" s="1">
        <v>54.2</v>
      </c>
      <c r="W143" s="1">
        <v>201.1</v>
      </c>
    </row>
    <row r="144" spans="1:23" ht="12.75">
      <c r="A144" s="9">
        <v>34355</v>
      </c>
      <c r="B144" s="9">
        <v>2006</v>
      </c>
      <c r="C144" s="9">
        <v>12</v>
      </c>
      <c r="D144" s="9">
        <v>5</v>
      </c>
      <c r="E144" s="3">
        <v>5.247</v>
      </c>
      <c r="F144" s="1" t="s">
        <v>92</v>
      </c>
      <c r="G144" s="1" t="s">
        <v>93</v>
      </c>
      <c r="H144" s="1">
        <f t="shared" si="0"/>
        <v>31.1</v>
      </c>
      <c r="I144" s="32">
        <v>22.838951</v>
      </c>
      <c r="J144" s="32">
        <v>-8.22746</v>
      </c>
      <c r="K144" s="1">
        <v>208.3</v>
      </c>
      <c r="L144" s="1">
        <v>58.9</v>
      </c>
      <c r="M144" s="3">
        <v>0.04</v>
      </c>
      <c r="N144" s="1">
        <v>-115</v>
      </c>
      <c r="O144" s="1">
        <v>90</v>
      </c>
      <c r="P144" s="9">
        <v>37</v>
      </c>
      <c r="Q144" s="3">
        <v>-0.3</v>
      </c>
      <c r="R144" s="3">
        <v>10.719</v>
      </c>
      <c r="S144" s="3">
        <v>10.984</v>
      </c>
      <c r="T144" s="2">
        <v>1.12</v>
      </c>
      <c r="U144" s="1">
        <v>34.9</v>
      </c>
      <c r="V144" s="1">
        <v>54.2</v>
      </c>
      <c r="W144" s="1">
        <v>201.1</v>
      </c>
    </row>
    <row r="145" spans="1:23" ht="12.75">
      <c r="A145" s="9">
        <v>34356</v>
      </c>
      <c r="B145" s="9">
        <v>2006</v>
      </c>
      <c r="C145" s="9">
        <v>12</v>
      </c>
      <c r="D145" s="9">
        <v>5</v>
      </c>
      <c r="E145" s="3">
        <v>5.285</v>
      </c>
      <c r="F145" s="1" t="s">
        <v>92</v>
      </c>
      <c r="G145" s="1" t="s">
        <v>93</v>
      </c>
      <c r="H145" s="1">
        <f t="shared" si="0"/>
        <v>31.4</v>
      </c>
      <c r="I145" s="32">
        <v>22.838953</v>
      </c>
      <c r="J145" s="32">
        <v>-8.22745</v>
      </c>
      <c r="K145" s="1">
        <v>209.3</v>
      </c>
      <c r="L145" s="1">
        <v>58.6</v>
      </c>
      <c r="M145" s="3">
        <v>0.04</v>
      </c>
      <c r="N145" s="1">
        <v>-115</v>
      </c>
      <c r="O145" s="1">
        <v>90</v>
      </c>
      <c r="P145" s="9">
        <v>68</v>
      </c>
      <c r="Q145" s="3">
        <v>-0.342</v>
      </c>
      <c r="R145" s="3">
        <v>10.715</v>
      </c>
      <c r="S145" s="3">
        <v>10.981</v>
      </c>
      <c r="T145" s="2">
        <v>1.07</v>
      </c>
      <c r="U145" s="1">
        <v>34.6</v>
      </c>
      <c r="V145" s="1">
        <v>54.2</v>
      </c>
      <c r="W145" s="1">
        <v>200.9</v>
      </c>
    </row>
    <row r="146" spans="1:23" ht="12.75">
      <c r="A146" s="9">
        <v>34357</v>
      </c>
      <c r="B146" s="9">
        <v>2006</v>
      </c>
      <c r="C146" s="9">
        <v>12</v>
      </c>
      <c r="D146" s="9">
        <v>5</v>
      </c>
      <c r="E146" s="3">
        <v>5.311</v>
      </c>
      <c r="F146" s="1" t="s">
        <v>92</v>
      </c>
      <c r="G146" s="1" t="s">
        <v>93</v>
      </c>
      <c r="H146" s="1">
        <f t="shared" si="0"/>
        <v>31.6</v>
      </c>
      <c r="I146" s="32">
        <v>22.838953</v>
      </c>
      <c r="J146" s="32">
        <v>-8.22744</v>
      </c>
      <c r="K146" s="1">
        <v>209.9</v>
      </c>
      <c r="L146" s="1">
        <v>58.4</v>
      </c>
      <c r="M146" s="3">
        <v>0.04</v>
      </c>
      <c r="N146" s="1">
        <v>-115</v>
      </c>
      <c r="O146" s="1">
        <v>90</v>
      </c>
      <c r="P146" s="9">
        <v>71</v>
      </c>
      <c r="Q146" s="3">
        <v>-0.343</v>
      </c>
      <c r="R146" s="3">
        <v>10.717</v>
      </c>
      <c r="S146" s="3">
        <v>10.979</v>
      </c>
      <c r="T146" s="2">
        <v>1.8</v>
      </c>
      <c r="U146" s="1">
        <v>34.7</v>
      </c>
      <c r="V146" s="1">
        <v>54.2</v>
      </c>
      <c r="W146" s="1">
        <v>221.7</v>
      </c>
    </row>
    <row r="147" spans="1:23" ht="12.75">
      <c r="A147" s="9">
        <v>34358</v>
      </c>
      <c r="B147" s="9">
        <v>2006</v>
      </c>
      <c r="C147" s="9">
        <v>12</v>
      </c>
      <c r="D147" s="9">
        <v>5</v>
      </c>
      <c r="E147" s="3">
        <v>5.339</v>
      </c>
      <c r="F147" s="1" t="s">
        <v>92</v>
      </c>
      <c r="G147" s="1" t="s">
        <v>93</v>
      </c>
      <c r="H147" s="1">
        <f t="shared" si="0"/>
        <v>31.799999999999997</v>
      </c>
      <c r="I147" s="32">
        <v>22.838955</v>
      </c>
      <c r="J147" s="32">
        <v>-8.22744</v>
      </c>
      <c r="K147" s="1">
        <v>210.6</v>
      </c>
      <c r="L147" s="1">
        <v>58.2</v>
      </c>
      <c r="M147" s="3">
        <v>0.04</v>
      </c>
      <c r="N147" s="1">
        <v>-115</v>
      </c>
      <c r="O147" s="1">
        <v>90</v>
      </c>
      <c r="P147" s="9">
        <v>68</v>
      </c>
      <c r="Q147" s="3">
        <v>-0.381</v>
      </c>
      <c r="R147" s="3">
        <v>10.711</v>
      </c>
      <c r="S147" s="3">
        <v>10.977</v>
      </c>
      <c r="T147" s="2">
        <v>0.91</v>
      </c>
      <c r="U147" s="1">
        <v>34.5</v>
      </c>
      <c r="V147" s="1">
        <v>54.2</v>
      </c>
      <c r="W147" s="1">
        <v>244.4</v>
      </c>
    </row>
    <row r="148" spans="1:23" ht="12.75">
      <c r="A148" s="9">
        <v>34359</v>
      </c>
      <c r="B148" s="9">
        <v>2006</v>
      </c>
      <c r="C148" s="9">
        <v>12</v>
      </c>
      <c r="D148" s="9">
        <v>5</v>
      </c>
      <c r="E148" s="3">
        <v>5.365</v>
      </c>
      <c r="F148" s="1" t="s">
        <v>92</v>
      </c>
      <c r="G148" s="1" t="s">
        <v>93</v>
      </c>
      <c r="H148" s="1">
        <f t="shared" si="0"/>
        <v>31.9</v>
      </c>
      <c r="I148" s="32">
        <v>22.838955</v>
      </c>
      <c r="J148" s="32">
        <v>-8.22743</v>
      </c>
      <c r="K148" s="1">
        <v>211.3</v>
      </c>
      <c r="L148" s="1">
        <v>58.1</v>
      </c>
      <c r="M148" s="3">
        <v>0.04</v>
      </c>
      <c r="N148" s="1">
        <v>-115</v>
      </c>
      <c r="O148" s="1">
        <v>90</v>
      </c>
      <c r="P148" s="9">
        <v>70</v>
      </c>
      <c r="Q148" s="3">
        <v>-0.359</v>
      </c>
      <c r="R148" s="3">
        <v>10.711</v>
      </c>
      <c r="S148" s="3">
        <v>10.98</v>
      </c>
      <c r="T148" s="2">
        <v>0.67</v>
      </c>
      <c r="U148" s="1">
        <v>34.2</v>
      </c>
      <c r="V148" s="1">
        <v>54.2</v>
      </c>
      <c r="W148" s="1">
        <v>267</v>
      </c>
    </row>
    <row r="149" spans="1:23" ht="12.75">
      <c r="A149" s="9">
        <v>34360</v>
      </c>
      <c r="B149" s="9">
        <v>2006</v>
      </c>
      <c r="C149" s="9">
        <v>12</v>
      </c>
      <c r="D149" s="9">
        <v>5</v>
      </c>
      <c r="E149" s="3">
        <v>5.565</v>
      </c>
      <c r="F149" s="1" t="s">
        <v>92</v>
      </c>
      <c r="G149" s="1" t="s">
        <v>93</v>
      </c>
      <c r="H149" s="1">
        <f t="shared" si="0"/>
        <v>33.5</v>
      </c>
      <c r="I149" s="32">
        <v>22.838963</v>
      </c>
      <c r="J149" s="32">
        <v>-8.22738</v>
      </c>
      <c r="K149" s="1">
        <v>215.9</v>
      </c>
      <c r="L149" s="1">
        <v>56.5</v>
      </c>
      <c r="M149" s="3">
        <v>0.042</v>
      </c>
      <c r="N149" s="1">
        <v>-115</v>
      </c>
      <c r="O149" s="1">
        <v>60</v>
      </c>
      <c r="P149" s="9">
        <v>37</v>
      </c>
      <c r="Q149" s="3">
        <v>-0.418</v>
      </c>
      <c r="R149" s="3">
        <v>10.707</v>
      </c>
      <c r="S149" s="3">
        <v>10.973</v>
      </c>
      <c r="T149" s="2">
        <v>0.83</v>
      </c>
      <c r="U149" s="1">
        <v>34.6</v>
      </c>
      <c r="V149" s="1">
        <v>54.1</v>
      </c>
      <c r="W149" s="1">
        <v>200.2</v>
      </c>
    </row>
    <row r="150" spans="1:23" ht="12.75">
      <c r="A150" s="9">
        <v>34361</v>
      </c>
      <c r="B150" s="9">
        <v>2006</v>
      </c>
      <c r="C150" s="9">
        <v>12</v>
      </c>
      <c r="D150" s="9">
        <v>5</v>
      </c>
      <c r="E150" s="3">
        <v>5.634</v>
      </c>
      <c r="F150" s="1" t="s">
        <v>92</v>
      </c>
      <c r="G150" s="1" t="s">
        <v>93</v>
      </c>
      <c r="H150" s="1">
        <f t="shared" si="0"/>
        <v>34.1</v>
      </c>
      <c r="I150" s="32">
        <v>22.838964</v>
      </c>
      <c r="J150" s="32">
        <v>-8.22737</v>
      </c>
      <c r="K150" s="1">
        <v>217.4</v>
      </c>
      <c r="L150" s="1">
        <v>55.9</v>
      </c>
      <c r="M150" s="3">
        <v>0.042</v>
      </c>
      <c r="N150" s="1">
        <v>-120</v>
      </c>
      <c r="O150" s="1">
        <v>65</v>
      </c>
      <c r="P150" s="9">
        <v>35</v>
      </c>
      <c r="Q150" s="3">
        <v>-0.442</v>
      </c>
      <c r="R150" s="3">
        <v>10.704</v>
      </c>
      <c r="S150" s="3">
        <v>10.97</v>
      </c>
      <c r="T150" s="2">
        <v>0.64</v>
      </c>
      <c r="U150" s="1">
        <v>35.2</v>
      </c>
      <c r="V150" s="1">
        <v>54.1</v>
      </c>
      <c r="W150" s="1">
        <v>200.2</v>
      </c>
    </row>
    <row r="151" spans="1:23" ht="12.75">
      <c r="A151" s="9">
        <v>34362</v>
      </c>
      <c r="B151" s="9">
        <v>2006</v>
      </c>
      <c r="C151" s="9">
        <v>12</v>
      </c>
      <c r="D151" s="9">
        <v>5</v>
      </c>
      <c r="E151" s="3">
        <v>5.666</v>
      </c>
      <c r="F151" s="1" t="s">
        <v>92</v>
      </c>
      <c r="G151" s="1" t="s">
        <v>93</v>
      </c>
      <c r="H151" s="1">
        <f t="shared" si="0"/>
        <v>34.4</v>
      </c>
      <c r="I151" s="32">
        <v>22.838966</v>
      </c>
      <c r="J151" s="32">
        <v>-8.22736</v>
      </c>
      <c r="K151" s="1">
        <v>218.1</v>
      </c>
      <c r="L151" s="1">
        <v>55.6</v>
      </c>
      <c r="M151" s="3">
        <v>0.042</v>
      </c>
      <c r="N151" s="1">
        <v>-120</v>
      </c>
      <c r="O151" s="1">
        <v>70</v>
      </c>
      <c r="P151" s="9">
        <v>36</v>
      </c>
      <c r="Q151" s="3">
        <v>-0.51</v>
      </c>
      <c r="R151" s="3">
        <v>10.697</v>
      </c>
      <c r="S151" s="3">
        <v>10.964</v>
      </c>
      <c r="T151" s="2">
        <v>1.9</v>
      </c>
      <c r="U151" s="1">
        <v>34.4</v>
      </c>
      <c r="V151" s="1">
        <v>54.1</v>
      </c>
      <c r="W151" s="1">
        <v>200.2</v>
      </c>
    </row>
    <row r="152" spans="1:23" ht="12.75">
      <c r="A152" s="9">
        <v>34363</v>
      </c>
      <c r="B152" s="9">
        <v>2006</v>
      </c>
      <c r="C152" s="9">
        <v>12</v>
      </c>
      <c r="D152" s="9">
        <v>5</v>
      </c>
      <c r="E152" s="3">
        <v>5.707</v>
      </c>
      <c r="F152" s="1" t="s">
        <v>92</v>
      </c>
      <c r="G152" s="1" t="s">
        <v>93</v>
      </c>
      <c r="H152" s="1">
        <f t="shared" si="0"/>
        <v>34.7</v>
      </c>
      <c r="I152" s="32">
        <v>22.838966</v>
      </c>
      <c r="J152" s="32">
        <v>-8.22735</v>
      </c>
      <c r="K152" s="1">
        <v>219</v>
      </c>
      <c r="L152" s="1">
        <v>55.3</v>
      </c>
      <c r="M152" s="3">
        <v>0.04</v>
      </c>
      <c r="N152" s="1">
        <v>-130</v>
      </c>
      <c r="O152" s="1">
        <v>70</v>
      </c>
      <c r="P152" s="9">
        <v>38</v>
      </c>
      <c r="Q152" s="3">
        <v>-0.516</v>
      </c>
      <c r="R152" s="3">
        <v>10.697</v>
      </c>
      <c r="S152" s="3">
        <v>10.964</v>
      </c>
      <c r="T152" s="2">
        <v>0.62</v>
      </c>
      <c r="U152" s="1">
        <v>34.6</v>
      </c>
      <c r="V152" s="1">
        <v>54.1</v>
      </c>
      <c r="W152" s="1">
        <v>200.2</v>
      </c>
    </row>
    <row r="153" spans="1:23" ht="12.75">
      <c r="A153" s="9">
        <v>34364</v>
      </c>
      <c r="B153" s="9">
        <v>2006</v>
      </c>
      <c r="C153" s="9">
        <v>12</v>
      </c>
      <c r="D153" s="9">
        <v>5</v>
      </c>
      <c r="E153" s="3">
        <v>5.741</v>
      </c>
      <c r="F153" s="1" t="s">
        <v>92</v>
      </c>
      <c r="G153" s="1" t="s">
        <v>93</v>
      </c>
      <c r="H153" s="1">
        <f t="shared" si="0"/>
        <v>35</v>
      </c>
      <c r="I153" s="32">
        <v>22.838968</v>
      </c>
      <c r="J153" s="32">
        <v>-8.22734</v>
      </c>
      <c r="K153" s="1">
        <v>219.7</v>
      </c>
      <c r="L153" s="1">
        <v>55</v>
      </c>
      <c r="M153" s="3">
        <v>0.04</v>
      </c>
      <c r="N153" s="1">
        <v>-120</v>
      </c>
      <c r="O153" s="1">
        <v>60</v>
      </c>
      <c r="P153" s="9">
        <v>39</v>
      </c>
      <c r="Q153" s="3">
        <v>-0.564</v>
      </c>
      <c r="R153" s="3">
        <v>10.691</v>
      </c>
      <c r="S153" s="3">
        <v>10.959</v>
      </c>
      <c r="T153" s="2">
        <v>0.78</v>
      </c>
      <c r="U153" s="1">
        <v>35.3</v>
      </c>
      <c r="V153" s="1">
        <v>54.1</v>
      </c>
      <c r="W153" s="1">
        <v>200.2</v>
      </c>
    </row>
    <row r="154" spans="1:23" ht="12.75">
      <c r="A154" s="9">
        <v>34365</v>
      </c>
      <c r="B154" s="9">
        <v>2006</v>
      </c>
      <c r="C154" s="9">
        <v>12</v>
      </c>
      <c r="D154" s="9">
        <v>5</v>
      </c>
      <c r="E154" s="3">
        <v>5.787</v>
      </c>
      <c r="F154" s="1" t="s">
        <v>92</v>
      </c>
      <c r="G154" s="1" t="s">
        <v>93</v>
      </c>
      <c r="H154" s="1">
        <f t="shared" si="0"/>
        <v>35.4</v>
      </c>
      <c r="I154" s="32">
        <v>22.83897</v>
      </c>
      <c r="J154" s="32">
        <v>-8.22733</v>
      </c>
      <c r="K154" s="1">
        <v>220.6</v>
      </c>
      <c r="L154" s="1">
        <v>54.6</v>
      </c>
      <c r="M154" s="3">
        <v>0.04</v>
      </c>
      <c r="N154" s="1">
        <v>-110</v>
      </c>
      <c r="O154" s="1">
        <v>60</v>
      </c>
      <c r="P154" s="9">
        <v>38</v>
      </c>
      <c r="Q154" s="3">
        <v>-0.594</v>
      </c>
      <c r="R154" s="3">
        <v>10.688</v>
      </c>
      <c r="S154" s="3">
        <v>10.956</v>
      </c>
      <c r="T154" s="2">
        <v>0.84</v>
      </c>
      <c r="U154" s="1">
        <v>34.2</v>
      </c>
      <c r="V154" s="1">
        <v>54.1</v>
      </c>
      <c r="W154" s="1">
        <v>200.2</v>
      </c>
    </row>
    <row r="155" spans="1:23" ht="12.75">
      <c r="A155" s="9">
        <v>34366</v>
      </c>
      <c r="B155" s="9">
        <v>2006</v>
      </c>
      <c r="C155" s="9">
        <v>12</v>
      </c>
      <c r="D155" s="9">
        <v>5</v>
      </c>
      <c r="E155" s="3">
        <v>5.89</v>
      </c>
      <c r="F155" s="1" t="s">
        <v>92</v>
      </c>
      <c r="G155" s="1" t="s">
        <v>93</v>
      </c>
      <c r="H155" s="1">
        <f t="shared" si="0"/>
        <v>36.4</v>
      </c>
      <c r="I155" s="32">
        <v>22.838972</v>
      </c>
      <c r="J155" s="32">
        <v>-8.22731</v>
      </c>
      <c r="K155" s="1">
        <v>222.6</v>
      </c>
      <c r="L155" s="1">
        <v>53.6</v>
      </c>
      <c r="M155" s="3">
        <v>0.04</v>
      </c>
      <c r="N155" s="1">
        <v>-111</v>
      </c>
      <c r="O155" s="1">
        <v>71</v>
      </c>
      <c r="P155" s="9">
        <v>35</v>
      </c>
      <c r="Q155" s="3">
        <v>-0.665</v>
      </c>
      <c r="R155" s="3">
        <v>10.681</v>
      </c>
      <c r="S155" s="3">
        <v>10.95</v>
      </c>
      <c r="T155" s="2">
        <v>0.66</v>
      </c>
      <c r="U155" s="1">
        <v>34.4</v>
      </c>
      <c r="V155" s="1">
        <v>54.1</v>
      </c>
      <c r="W155" s="1">
        <v>200.2</v>
      </c>
    </row>
    <row r="156" spans="1:23" ht="12.75">
      <c r="A156" s="9">
        <v>34367</v>
      </c>
      <c r="B156" s="9">
        <v>2006</v>
      </c>
      <c r="C156" s="9">
        <v>12</v>
      </c>
      <c r="D156" s="9">
        <v>5</v>
      </c>
      <c r="E156" s="3">
        <v>5.935</v>
      </c>
      <c r="F156" s="1" t="s">
        <v>92</v>
      </c>
      <c r="G156" s="1" t="s">
        <v>93</v>
      </c>
      <c r="H156" s="1">
        <f t="shared" si="0"/>
        <v>36.8</v>
      </c>
      <c r="I156" s="32">
        <v>22.838974</v>
      </c>
      <c r="J156" s="32">
        <v>-8.2273</v>
      </c>
      <c r="K156" s="1">
        <v>223.5</v>
      </c>
      <c r="L156" s="1">
        <v>53.2</v>
      </c>
      <c r="M156" s="3">
        <v>0.045</v>
      </c>
      <c r="N156" s="1">
        <v>-111</v>
      </c>
      <c r="O156" s="1">
        <v>71</v>
      </c>
      <c r="P156" s="9">
        <v>39</v>
      </c>
      <c r="Q156" s="3">
        <v>-0.647</v>
      </c>
      <c r="R156" s="3">
        <v>10.683</v>
      </c>
      <c r="S156" s="3">
        <v>10.951</v>
      </c>
      <c r="T156" s="2">
        <v>0.9</v>
      </c>
      <c r="U156" s="1">
        <v>35</v>
      </c>
      <c r="V156" s="1">
        <v>54.1</v>
      </c>
      <c r="W156" s="1">
        <v>200.2</v>
      </c>
    </row>
    <row r="157" spans="1:23" ht="12.75">
      <c r="A157" s="9">
        <v>34368</v>
      </c>
      <c r="B157" s="9">
        <v>2006</v>
      </c>
      <c r="C157" s="9">
        <v>12</v>
      </c>
      <c r="D157" s="9">
        <v>5</v>
      </c>
      <c r="E157" s="3">
        <v>6.02</v>
      </c>
      <c r="F157" s="1" t="s">
        <v>92</v>
      </c>
      <c r="G157" s="1" t="s">
        <v>93</v>
      </c>
      <c r="H157" s="1">
        <f t="shared" si="0"/>
        <v>37.7</v>
      </c>
      <c r="I157" s="32">
        <v>22.838978</v>
      </c>
      <c r="J157" s="32">
        <v>-8.22728</v>
      </c>
      <c r="K157" s="1">
        <v>225</v>
      </c>
      <c r="L157" s="1">
        <v>52.3</v>
      </c>
      <c r="M157" s="3">
        <v>0.045</v>
      </c>
      <c r="N157" s="1">
        <v>-111</v>
      </c>
      <c r="O157" s="1">
        <v>71</v>
      </c>
      <c r="P157" s="9">
        <v>36</v>
      </c>
      <c r="Q157" s="3">
        <v>-0.695</v>
      </c>
      <c r="R157" s="3">
        <v>10.678</v>
      </c>
      <c r="S157" s="3">
        <v>10.947</v>
      </c>
      <c r="T157" s="2">
        <v>0.51</v>
      </c>
      <c r="U157" s="1">
        <v>34.4</v>
      </c>
      <c r="V157" s="1">
        <v>54</v>
      </c>
      <c r="W157" s="1">
        <v>200.2</v>
      </c>
    </row>
    <row r="158" spans="1:23" ht="12.75">
      <c r="A158" s="9">
        <v>34369</v>
      </c>
      <c r="B158" s="9">
        <v>2006</v>
      </c>
      <c r="C158" s="9">
        <v>12</v>
      </c>
      <c r="D158" s="9">
        <v>5</v>
      </c>
      <c r="E158" s="3">
        <v>6.042</v>
      </c>
      <c r="F158" s="1" t="s">
        <v>92</v>
      </c>
      <c r="G158" s="1" t="s">
        <v>93</v>
      </c>
      <c r="H158" s="1">
        <f t="shared" si="0"/>
        <v>37.9</v>
      </c>
      <c r="I158" s="32">
        <v>22.838978</v>
      </c>
      <c r="J158" s="32">
        <v>-8.22727</v>
      </c>
      <c r="K158" s="1">
        <v>225.4</v>
      </c>
      <c r="L158" s="1">
        <v>52.1</v>
      </c>
      <c r="M158" s="3">
        <v>0.049</v>
      </c>
      <c r="N158" s="1">
        <v>-111</v>
      </c>
      <c r="O158" s="1">
        <v>71</v>
      </c>
      <c r="P158" s="9">
        <v>35</v>
      </c>
      <c r="Q158" s="3">
        <v>-0.759</v>
      </c>
      <c r="R158" s="3">
        <v>10.671</v>
      </c>
      <c r="S158" s="3">
        <v>10.941</v>
      </c>
      <c r="T158" s="2">
        <v>0.89</v>
      </c>
      <c r="U158" s="1">
        <v>34.9</v>
      </c>
      <c r="V158" s="1">
        <v>54.1</v>
      </c>
      <c r="W158" s="1">
        <v>200.2</v>
      </c>
    </row>
    <row r="159" spans="1:23" ht="12.75">
      <c r="A159" s="9">
        <v>34370</v>
      </c>
      <c r="B159" s="9">
        <v>2006</v>
      </c>
      <c r="C159" s="9">
        <v>12</v>
      </c>
      <c r="D159" s="9">
        <v>5</v>
      </c>
      <c r="E159" s="3">
        <v>6.094</v>
      </c>
      <c r="F159" s="1" t="s">
        <v>92</v>
      </c>
      <c r="G159" s="1" t="s">
        <v>93</v>
      </c>
      <c r="H159" s="1">
        <f t="shared" si="0"/>
        <v>38.4</v>
      </c>
      <c r="I159" s="32">
        <v>22.83898</v>
      </c>
      <c r="J159" s="32">
        <v>-8.22726</v>
      </c>
      <c r="K159" s="1">
        <v>226.4</v>
      </c>
      <c r="L159" s="1">
        <v>51.6</v>
      </c>
      <c r="M159" s="3">
        <v>0.049</v>
      </c>
      <c r="N159" s="1">
        <v>-111</v>
      </c>
      <c r="O159" s="1">
        <v>71</v>
      </c>
      <c r="P159" s="9">
        <v>35</v>
      </c>
      <c r="Q159" s="3">
        <v>-0.718</v>
      </c>
      <c r="R159" s="3">
        <v>10.675</v>
      </c>
      <c r="S159" s="3">
        <v>10.945</v>
      </c>
      <c r="T159" s="2">
        <v>0.55</v>
      </c>
      <c r="U159" s="1">
        <v>34.3</v>
      </c>
      <c r="V159" s="1">
        <v>54.1</v>
      </c>
      <c r="W159" s="1">
        <v>200.2</v>
      </c>
    </row>
    <row r="160" spans="1:23" ht="12.75">
      <c r="A160" s="9">
        <v>34371</v>
      </c>
      <c r="B160" s="9">
        <v>2006</v>
      </c>
      <c r="C160" s="9">
        <v>12</v>
      </c>
      <c r="D160" s="9">
        <v>5</v>
      </c>
      <c r="E160" s="3">
        <v>6.157</v>
      </c>
      <c r="F160" s="1" t="s">
        <v>92</v>
      </c>
      <c r="G160" s="1" t="s">
        <v>93</v>
      </c>
      <c r="H160" s="1">
        <f t="shared" si="0"/>
        <v>39.1</v>
      </c>
      <c r="I160" s="32">
        <v>22.838982</v>
      </c>
      <c r="J160" s="32">
        <v>-8.22725</v>
      </c>
      <c r="K160" s="1">
        <v>227.4</v>
      </c>
      <c r="L160" s="1">
        <v>50.9</v>
      </c>
      <c r="M160" s="3">
        <v>0.049</v>
      </c>
      <c r="N160" s="1">
        <v>-111</v>
      </c>
      <c r="O160" s="1">
        <v>71</v>
      </c>
      <c r="P160" s="9">
        <v>41</v>
      </c>
      <c r="Q160" s="3">
        <v>-0.748</v>
      </c>
      <c r="R160" s="3">
        <v>10.672</v>
      </c>
      <c r="S160" s="3">
        <v>10.942</v>
      </c>
      <c r="T160" s="2">
        <v>0.51</v>
      </c>
      <c r="U160" s="1">
        <v>34.6</v>
      </c>
      <c r="V160" s="1">
        <v>54.1</v>
      </c>
      <c r="W160" s="1">
        <v>200.2</v>
      </c>
    </row>
    <row r="161" spans="1:23" ht="12.75">
      <c r="A161" s="9">
        <v>34372</v>
      </c>
      <c r="B161" s="9">
        <v>2006</v>
      </c>
      <c r="C161" s="9">
        <v>12</v>
      </c>
      <c r="D161" s="9">
        <v>5</v>
      </c>
      <c r="E161" s="3">
        <v>6.195</v>
      </c>
      <c r="F161" s="1" t="s">
        <v>92</v>
      </c>
      <c r="G161" s="1" t="s">
        <v>93</v>
      </c>
      <c r="H161" s="1">
        <f t="shared" si="0"/>
        <v>39.5</v>
      </c>
      <c r="I161" s="32">
        <v>22.838984</v>
      </c>
      <c r="J161" s="32">
        <v>-8.22724</v>
      </c>
      <c r="K161" s="1">
        <v>228.1</v>
      </c>
      <c r="L161" s="1">
        <v>50.5</v>
      </c>
      <c r="M161" s="3">
        <v>0.049</v>
      </c>
      <c r="N161" s="1">
        <v>-111</v>
      </c>
      <c r="O161" s="1">
        <v>71</v>
      </c>
      <c r="P161" s="9">
        <v>42</v>
      </c>
      <c r="Q161" s="3">
        <v>-0.775</v>
      </c>
      <c r="R161" s="3">
        <v>10.669</v>
      </c>
      <c r="S161" s="3">
        <v>10.939</v>
      </c>
      <c r="T161" s="2">
        <v>0.95</v>
      </c>
      <c r="U161" s="1">
        <v>34.8</v>
      </c>
      <c r="V161" s="1">
        <v>54.1</v>
      </c>
      <c r="W161" s="1">
        <v>200.2</v>
      </c>
    </row>
    <row r="162" spans="1:23" ht="12.75">
      <c r="A162" s="9">
        <v>34373</v>
      </c>
      <c r="B162" s="9">
        <v>2006</v>
      </c>
      <c r="C162" s="9">
        <v>12</v>
      </c>
      <c r="D162" s="9">
        <v>5</v>
      </c>
      <c r="E162" s="3">
        <v>6.389</v>
      </c>
      <c r="F162" s="1" t="s">
        <v>18</v>
      </c>
      <c r="G162" s="1" t="s">
        <v>93</v>
      </c>
      <c r="H162" s="1">
        <f t="shared" si="0"/>
        <v>44.8</v>
      </c>
      <c r="I162" s="32">
        <v>0.751583</v>
      </c>
      <c r="J162" s="32">
        <v>-25.56028</v>
      </c>
      <c r="K162" s="1">
        <v>183.1</v>
      </c>
      <c r="L162" s="1">
        <v>45.2</v>
      </c>
      <c r="M162" s="3">
        <v>0.044</v>
      </c>
      <c r="N162" s="1">
        <v>-111</v>
      </c>
      <c r="O162" s="1">
        <v>71</v>
      </c>
      <c r="P162" s="9">
        <v>373</v>
      </c>
      <c r="Q162" s="3">
        <v>-0.032</v>
      </c>
      <c r="R162" s="3">
        <v>10.628</v>
      </c>
      <c r="S162" s="3">
        <v>10.904</v>
      </c>
      <c r="T162" s="2">
        <v>2.74</v>
      </c>
      <c r="U162" s="1">
        <v>34.6</v>
      </c>
      <c r="V162" s="1">
        <v>54.1</v>
      </c>
      <c r="W162" s="1">
        <v>200.2</v>
      </c>
    </row>
    <row r="163" spans="1:23" ht="12.75">
      <c r="A163" s="9">
        <v>34374</v>
      </c>
      <c r="B163" s="9">
        <v>2006</v>
      </c>
      <c r="C163" s="9">
        <v>12</v>
      </c>
      <c r="D163" s="9">
        <v>5</v>
      </c>
      <c r="E163" s="3">
        <v>6.511</v>
      </c>
      <c r="F163" s="1" t="s">
        <v>18</v>
      </c>
      <c r="G163" s="1" t="s">
        <v>93</v>
      </c>
      <c r="H163" s="1">
        <f t="shared" si="0"/>
        <v>44.9</v>
      </c>
      <c r="I163" s="32">
        <v>0.751583</v>
      </c>
      <c r="J163" s="32">
        <v>-25.56028</v>
      </c>
      <c r="K163" s="1">
        <v>185.4</v>
      </c>
      <c r="L163" s="1">
        <v>45.1</v>
      </c>
      <c r="M163" s="3">
        <v>0.036</v>
      </c>
      <c r="N163" s="1">
        <v>-111</v>
      </c>
      <c r="O163" s="1">
        <v>71</v>
      </c>
      <c r="P163" s="9">
        <v>372</v>
      </c>
      <c r="Q163" s="3">
        <v>-0.126</v>
      </c>
      <c r="R163" s="3">
        <v>10.619</v>
      </c>
      <c r="S163" s="3">
        <v>10.895</v>
      </c>
      <c r="T163" s="2">
        <v>4.46</v>
      </c>
      <c r="U163" s="1">
        <v>34.6</v>
      </c>
      <c r="V163" s="1">
        <v>54.1</v>
      </c>
      <c r="W163" s="1">
        <v>200.2</v>
      </c>
    </row>
    <row r="164" spans="1:23" ht="12.75">
      <c r="A164" s="9">
        <v>34375</v>
      </c>
      <c r="B164" s="9">
        <v>2006</v>
      </c>
      <c r="C164" s="9">
        <v>12</v>
      </c>
      <c r="D164" s="9">
        <v>5</v>
      </c>
      <c r="E164" s="3">
        <v>6.649</v>
      </c>
      <c r="F164" s="1" t="s">
        <v>18</v>
      </c>
      <c r="G164" s="1" t="s">
        <v>93</v>
      </c>
      <c r="H164" s="1">
        <f t="shared" si="0"/>
        <v>45.2</v>
      </c>
      <c r="I164" s="32">
        <v>0.751583</v>
      </c>
      <c r="J164" s="32">
        <v>-25.56028</v>
      </c>
      <c r="K164" s="1">
        <v>188</v>
      </c>
      <c r="L164" s="1">
        <v>44.8</v>
      </c>
      <c r="M164" s="3">
        <v>0.041</v>
      </c>
      <c r="N164" s="1">
        <v>-111</v>
      </c>
      <c r="O164" s="1">
        <v>71</v>
      </c>
      <c r="P164" s="9">
        <v>371</v>
      </c>
      <c r="Q164" s="3">
        <v>-0.06</v>
      </c>
      <c r="R164" s="3">
        <v>10.605</v>
      </c>
      <c r="S164" s="3">
        <v>10.883</v>
      </c>
      <c r="T164" s="2">
        <v>1.8</v>
      </c>
      <c r="U164" s="1">
        <v>34.5</v>
      </c>
      <c r="V164" s="1">
        <v>54.1</v>
      </c>
      <c r="W164" s="1">
        <v>200</v>
      </c>
    </row>
    <row r="165" spans="1:23" ht="12.75">
      <c r="A165" s="9">
        <v>34376</v>
      </c>
      <c r="B165" s="9">
        <v>2006</v>
      </c>
      <c r="C165" s="9">
        <v>12</v>
      </c>
      <c r="D165" s="9">
        <v>5</v>
      </c>
      <c r="E165" s="3">
        <v>6.765</v>
      </c>
      <c r="F165" s="1" t="s">
        <v>18</v>
      </c>
      <c r="G165" s="1" t="s">
        <v>93</v>
      </c>
      <c r="H165" s="1">
        <f t="shared" si="0"/>
        <v>45.4</v>
      </c>
      <c r="I165" s="32">
        <v>0.751583</v>
      </c>
      <c r="J165" s="32">
        <v>-25.56028</v>
      </c>
      <c r="K165" s="1">
        <v>190.2</v>
      </c>
      <c r="L165" s="1">
        <v>44.6</v>
      </c>
      <c r="M165" s="3">
        <v>0.05</v>
      </c>
      <c r="N165" s="1">
        <v>-111</v>
      </c>
      <c r="O165" s="1">
        <v>71</v>
      </c>
      <c r="P165" s="9">
        <v>372</v>
      </c>
      <c r="Q165" s="3">
        <v>-0.136</v>
      </c>
      <c r="R165" s="3">
        <v>10.597</v>
      </c>
      <c r="S165" s="3">
        <v>10.875</v>
      </c>
      <c r="T165" s="2">
        <v>3.95</v>
      </c>
      <c r="U165" s="1">
        <v>34.5</v>
      </c>
      <c r="V165" s="1">
        <v>54.1</v>
      </c>
      <c r="W165" s="1">
        <v>200</v>
      </c>
    </row>
    <row r="166" spans="1:23" ht="12.75">
      <c r="A166" s="9">
        <v>34377</v>
      </c>
      <c r="B166" s="9">
        <v>2006</v>
      </c>
      <c r="C166" s="9">
        <v>12</v>
      </c>
      <c r="D166" s="9">
        <v>5</v>
      </c>
      <c r="E166" s="3">
        <v>6.881</v>
      </c>
      <c r="F166" s="1" t="s">
        <v>18</v>
      </c>
      <c r="G166" s="1" t="s">
        <v>93</v>
      </c>
      <c r="H166" s="1">
        <f t="shared" si="0"/>
        <v>45.7</v>
      </c>
      <c r="I166" s="32">
        <v>0.751583</v>
      </c>
      <c r="J166" s="32">
        <v>-25.56028</v>
      </c>
      <c r="K166" s="1">
        <v>192.3</v>
      </c>
      <c r="L166" s="1">
        <v>44.3</v>
      </c>
      <c r="M166" s="3">
        <v>0.05</v>
      </c>
      <c r="N166" s="1">
        <v>-111</v>
      </c>
      <c r="O166" s="1">
        <v>71</v>
      </c>
      <c r="P166" s="9">
        <v>372</v>
      </c>
      <c r="Q166" s="3">
        <v>-0.332</v>
      </c>
      <c r="R166" s="3">
        <v>10.577</v>
      </c>
      <c r="S166" s="3">
        <v>10.856</v>
      </c>
      <c r="T166" s="2">
        <v>4.43</v>
      </c>
      <c r="U166" s="1">
        <v>34.5</v>
      </c>
      <c r="V166" s="1">
        <v>54.1</v>
      </c>
      <c r="W166" s="1">
        <v>200.3</v>
      </c>
    </row>
    <row r="167" spans="1:23" ht="12.75">
      <c r="A167" s="9">
        <v>34378</v>
      </c>
      <c r="B167" s="9">
        <v>2006</v>
      </c>
      <c r="C167" s="9">
        <v>12</v>
      </c>
      <c r="D167" s="9">
        <v>5</v>
      </c>
      <c r="E167" s="3">
        <v>6.997</v>
      </c>
      <c r="F167" s="1" t="s">
        <v>18</v>
      </c>
      <c r="G167" s="1" t="s">
        <v>93</v>
      </c>
      <c r="H167" s="1">
        <f t="shared" si="0"/>
        <v>46.1</v>
      </c>
      <c r="I167" s="32">
        <v>0.751583</v>
      </c>
      <c r="J167" s="32">
        <v>-25.56028</v>
      </c>
      <c r="K167" s="1">
        <v>194.5</v>
      </c>
      <c r="L167" s="1">
        <v>43.9</v>
      </c>
      <c r="M167" s="3">
        <v>0.043</v>
      </c>
      <c r="N167" s="1">
        <v>-111</v>
      </c>
      <c r="O167" s="1">
        <v>71</v>
      </c>
      <c r="P167" s="9">
        <v>374</v>
      </c>
      <c r="Q167" s="3">
        <v>-0.502</v>
      </c>
      <c r="R167" s="3">
        <v>10.559</v>
      </c>
      <c r="S167" s="3">
        <v>10.84</v>
      </c>
      <c r="T167" s="2">
        <v>5.91</v>
      </c>
      <c r="U167" s="1">
        <v>34.6</v>
      </c>
      <c r="V167" s="1">
        <v>54.1</v>
      </c>
      <c r="W167" s="1">
        <v>200.7</v>
      </c>
    </row>
    <row r="168" spans="1:23" ht="12.75">
      <c r="A168" s="9">
        <v>34379</v>
      </c>
      <c r="B168" s="9">
        <v>2006</v>
      </c>
      <c r="C168" s="9">
        <v>12</v>
      </c>
      <c r="D168" s="9">
        <v>5</v>
      </c>
      <c r="E168" s="3">
        <v>7.189</v>
      </c>
      <c r="F168" s="1" t="s">
        <v>18</v>
      </c>
      <c r="G168" s="1" t="s">
        <v>93</v>
      </c>
      <c r="H168" s="1">
        <f t="shared" si="0"/>
        <v>46.8</v>
      </c>
      <c r="I168" s="32">
        <v>0.751583</v>
      </c>
      <c r="J168" s="32">
        <v>-25.56028</v>
      </c>
      <c r="K168" s="1">
        <v>197.8</v>
      </c>
      <c r="L168" s="1">
        <v>43.2</v>
      </c>
      <c r="M168" s="3">
        <v>0.046</v>
      </c>
      <c r="N168" s="1">
        <v>-111</v>
      </c>
      <c r="O168" s="1">
        <v>71</v>
      </c>
      <c r="P168" s="9">
        <v>372</v>
      </c>
      <c r="Q168" s="3">
        <v>-0.018</v>
      </c>
      <c r="R168" s="3">
        <v>10.539</v>
      </c>
      <c r="S168" s="3">
        <v>10.822</v>
      </c>
      <c r="T168" s="2">
        <v>3.44</v>
      </c>
      <c r="U168" s="1">
        <v>34.6</v>
      </c>
      <c r="V168" s="1">
        <v>54.1</v>
      </c>
      <c r="W168" s="1">
        <v>201</v>
      </c>
    </row>
    <row r="169" spans="1:23" ht="12.75">
      <c r="A169" s="9">
        <v>34380</v>
      </c>
      <c r="B169" s="9">
        <v>2006</v>
      </c>
      <c r="C169" s="9">
        <v>12</v>
      </c>
      <c r="D169" s="9">
        <v>5</v>
      </c>
      <c r="E169" s="3">
        <v>7.305</v>
      </c>
      <c r="F169" s="1" t="s">
        <v>18</v>
      </c>
      <c r="G169" s="1" t="s">
        <v>93</v>
      </c>
      <c r="H169" s="1">
        <f t="shared" si="0"/>
        <v>47.4</v>
      </c>
      <c r="I169" s="32">
        <v>0.751583</v>
      </c>
      <c r="J169" s="32">
        <v>-25.56028</v>
      </c>
      <c r="K169" s="1">
        <v>199.8</v>
      </c>
      <c r="L169" s="1">
        <v>42.6</v>
      </c>
      <c r="M169" s="3">
        <v>0.052</v>
      </c>
      <c r="N169" s="1">
        <v>-111</v>
      </c>
      <c r="O169" s="1">
        <v>71</v>
      </c>
      <c r="P169" s="9">
        <v>372</v>
      </c>
      <c r="Q169" s="3">
        <v>-0.168</v>
      </c>
      <c r="R169" s="3">
        <v>10.523</v>
      </c>
      <c r="S169" s="3">
        <v>10.807</v>
      </c>
      <c r="T169" s="2">
        <v>3.27</v>
      </c>
      <c r="U169" s="1">
        <v>34.6</v>
      </c>
      <c r="V169" s="1">
        <v>54.1</v>
      </c>
      <c r="W169" s="1">
        <v>200.5</v>
      </c>
    </row>
    <row r="170" spans="1:23" ht="12.75">
      <c r="A170" s="9">
        <v>34381</v>
      </c>
      <c r="B170" s="9">
        <v>2006</v>
      </c>
      <c r="C170" s="9">
        <v>12</v>
      </c>
      <c r="D170" s="9">
        <v>5</v>
      </c>
      <c r="E170" s="3">
        <v>7.421</v>
      </c>
      <c r="F170" s="1" t="s">
        <v>18</v>
      </c>
      <c r="G170" s="1" t="s">
        <v>93</v>
      </c>
      <c r="H170" s="1">
        <f t="shared" si="0"/>
        <v>48</v>
      </c>
      <c r="I170" s="32">
        <v>0.751583</v>
      </c>
      <c r="J170" s="32">
        <v>-25.56028</v>
      </c>
      <c r="K170" s="1">
        <v>201.8</v>
      </c>
      <c r="L170" s="1">
        <v>42</v>
      </c>
      <c r="M170" s="3">
        <v>0.057</v>
      </c>
      <c r="N170" s="1">
        <v>-111</v>
      </c>
      <c r="O170" s="1">
        <v>71</v>
      </c>
      <c r="P170" s="9">
        <v>372</v>
      </c>
      <c r="Q170" s="3">
        <v>-0.304</v>
      </c>
      <c r="R170" s="3">
        <v>10.509</v>
      </c>
      <c r="S170" s="3">
        <v>10.794</v>
      </c>
      <c r="T170" s="2">
        <v>3.24</v>
      </c>
      <c r="U170" s="1">
        <v>34.5</v>
      </c>
      <c r="V170" s="1">
        <v>54.1</v>
      </c>
      <c r="W170" s="1">
        <v>200.4</v>
      </c>
    </row>
    <row r="171" spans="1:23" ht="12.75">
      <c r="A171" s="9">
        <v>34382</v>
      </c>
      <c r="B171" s="9">
        <v>2006</v>
      </c>
      <c r="C171" s="9">
        <v>12</v>
      </c>
      <c r="D171" s="9">
        <v>5</v>
      </c>
      <c r="E171" s="3">
        <v>7.538</v>
      </c>
      <c r="F171" s="1" t="s">
        <v>18</v>
      </c>
      <c r="G171" s="1" t="s">
        <v>93</v>
      </c>
      <c r="H171" s="1">
        <f t="shared" si="0"/>
        <v>48.6</v>
      </c>
      <c r="I171" s="32">
        <v>0.751583</v>
      </c>
      <c r="J171" s="32">
        <v>-25.56028</v>
      </c>
      <c r="K171" s="1">
        <v>203.7</v>
      </c>
      <c r="L171" s="1">
        <v>41.4</v>
      </c>
      <c r="M171" s="3">
        <v>0.057</v>
      </c>
      <c r="N171" s="1">
        <v>-111</v>
      </c>
      <c r="O171" s="1">
        <v>71</v>
      </c>
      <c r="P171" s="9">
        <v>375</v>
      </c>
      <c r="Q171" s="3">
        <v>-0.379</v>
      </c>
      <c r="R171" s="3">
        <v>10.501</v>
      </c>
      <c r="S171" s="3">
        <v>10.786</v>
      </c>
      <c r="T171" s="2">
        <v>3.93</v>
      </c>
      <c r="U171" s="1">
        <v>34.5</v>
      </c>
      <c r="V171" s="1">
        <v>54.1</v>
      </c>
      <c r="W171" s="1">
        <v>200.6</v>
      </c>
    </row>
    <row r="172" spans="1:23" ht="12.75">
      <c r="A172" s="9">
        <v>34383</v>
      </c>
      <c r="B172" s="9">
        <v>2006</v>
      </c>
      <c r="C172" s="9">
        <v>12</v>
      </c>
      <c r="D172" s="9">
        <v>5</v>
      </c>
      <c r="E172" s="3">
        <v>7.674</v>
      </c>
      <c r="F172" s="1" t="s">
        <v>18</v>
      </c>
      <c r="G172" s="1" t="s">
        <v>93</v>
      </c>
      <c r="H172" s="1">
        <f t="shared" si="0"/>
        <v>49.4</v>
      </c>
      <c r="I172" s="32">
        <v>0.751583</v>
      </c>
      <c r="J172" s="32">
        <v>-25.56028</v>
      </c>
      <c r="K172" s="1">
        <v>205.9</v>
      </c>
      <c r="L172" s="1">
        <v>40.6</v>
      </c>
      <c r="M172" s="3">
        <v>0.047</v>
      </c>
      <c r="N172" s="1">
        <v>-111</v>
      </c>
      <c r="O172" s="1">
        <v>71</v>
      </c>
      <c r="P172" s="9">
        <v>375</v>
      </c>
      <c r="Q172" s="3">
        <v>-0.014</v>
      </c>
      <c r="R172" s="3">
        <v>10.486</v>
      </c>
      <c r="S172" s="3">
        <v>10.773</v>
      </c>
      <c r="T172" s="2">
        <v>4.85</v>
      </c>
      <c r="U172" s="1">
        <v>34.5</v>
      </c>
      <c r="V172" s="1">
        <v>54.1</v>
      </c>
      <c r="W172" s="1">
        <v>200.2</v>
      </c>
    </row>
    <row r="173" spans="1:23" ht="12.75">
      <c r="A173" s="9">
        <v>34384</v>
      </c>
      <c r="B173" s="9">
        <v>2006</v>
      </c>
      <c r="C173" s="9">
        <v>12</v>
      </c>
      <c r="D173" s="9">
        <v>5</v>
      </c>
      <c r="E173" s="3">
        <v>7.791</v>
      </c>
      <c r="F173" s="1" t="s">
        <v>18</v>
      </c>
      <c r="G173" s="1" t="s">
        <v>93</v>
      </c>
      <c r="H173" s="1">
        <f t="shared" si="0"/>
        <v>50.1</v>
      </c>
      <c r="I173" s="32">
        <v>0.751583</v>
      </c>
      <c r="J173" s="32">
        <v>-25.56028</v>
      </c>
      <c r="K173" s="1">
        <v>207.8</v>
      </c>
      <c r="L173" s="1">
        <v>39.9</v>
      </c>
      <c r="M173" s="3">
        <v>0.05</v>
      </c>
      <c r="N173" s="1">
        <v>-111</v>
      </c>
      <c r="O173" s="1">
        <v>71</v>
      </c>
      <c r="P173" s="9">
        <v>372</v>
      </c>
      <c r="Q173" s="3">
        <v>-0.094</v>
      </c>
      <c r="R173" s="3">
        <v>10.477</v>
      </c>
      <c r="S173" s="3">
        <v>10.765</v>
      </c>
      <c r="T173" s="2">
        <v>9.27</v>
      </c>
      <c r="U173" s="1">
        <v>34.5</v>
      </c>
      <c r="V173" s="1">
        <v>54.1</v>
      </c>
      <c r="W173" s="1">
        <v>200.7</v>
      </c>
    </row>
    <row r="174" spans="1:23" ht="12.75">
      <c r="A174" s="9">
        <v>34385</v>
      </c>
      <c r="B174" s="9">
        <v>2006</v>
      </c>
      <c r="C174" s="9">
        <v>12</v>
      </c>
      <c r="D174" s="9">
        <v>5</v>
      </c>
      <c r="E174" s="3">
        <v>7.87</v>
      </c>
      <c r="F174" s="1" t="s">
        <v>18</v>
      </c>
      <c r="G174" s="1" t="s">
        <v>93</v>
      </c>
      <c r="H174" s="1">
        <f t="shared" si="0"/>
        <v>50.7</v>
      </c>
      <c r="I174" s="32">
        <v>0.751583</v>
      </c>
      <c r="J174" s="32">
        <v>-25.56028</v>
      </c>
      <c r="K174" s="1">
        <v>209</v>
      </c>
      <c r="L174" s="1">
        <v>39.3</v>
      </c>
      <c r="M174" s="3">
        <v>0.05</v>
      </c>
      <c r="N174" s="1">
        <v>-111</v>
      </c>
      <c r="O174" s="1">
        <v>71</v>
      </c>
      <c r="P174" s="9">
        <v>107</v>
      </c>
      <c r="Q174" s="3">
        <v>-0.186</v>
      </c>
      <c r="R174" s="3">
        <v>10.468</v>
      </c>
      <c r="S174" s="3">
        <v>10.755</v>
      </c>
      <c r="T174" s="2">
        <v>1.32</v>
      </c>
      <c r="U174" s="1">
        <v>34.5</v>
      </c>
      <c r="V174" s="1">
        <v>54.1</v>
      </c>
      <c r="W174" s="1">
        <v>200.4</v>
      </c>
    </row>
    <row r="175" spans="1:23" ht="12.75">
      <c r="A175" s="9">
        <v>34386</v>
      </c>
      <c r="B175" s="9">
        <v>2006</v>
      </c>
      <c r="C175" s="9">
        <v>12</v>
      </c>
      <c r="D175" s="9">
        <v>5</v>
      </c>
      <c r="E175" s="3">
        <v>7.911</v>
      </c>
      <c r="F175" s="1" t="s">
        <v>18</v>
      </c>
      <c r="G175" s="1" t="s">
        <v>93</v>
      </c>
      <c r="H175" s="1">
        <f t="shared" si="0"/>
        <v>50.9</v>
      </c>
      <c r="I175" s="32">
        <v>0.751583</v>
      </c>
      <c r="J175" s="32">
        <v>-25.56028</v>
      </c>
      <c r="K175" s="1">
        <v>209.6</v>
      </c>
      <c r="L175" s="1">
        <v>39.1</v>
      </c>
      <c r="M175" s="3">
        <v>0.068</v>
      </c>
      <c r="N175" s="1">
        <v>-111</v>
      </c>
      <c r="O175" s="1">
        <v>71</v>
      </c>
      <c r="P175" s="9">
        <v>109</v>
      </c>
      <c r="Q175" s="3">
        <v>-0.067</v>
      </c>
      <c r="R175" s="3">
        <v>10.48</v>
      </c>
      <c r="S175" s="3">
        <v>10.767</v>
      </c>
      <c r="T175" s="2">
        <v>4.29</v>
      </c>
      <c r="U175" s="1">
        <v>34.6</v>
      </c>
      <c r="V175" s="1">
        <v>54.1</v>
      </c>
      <c r="W175" s="1">
        <v>200.7</v>
      </c>
    </row>
    <row r="176" spans="1:23" ht="12.75">
      <c r="A176" s="9">
        <v>34387</v>
      </c>
      <c r="B176" s="9">
        <v>2006</v>
      </c>
      <c r="C176" s="9">
        <v>12</v>
      </c>
      <c r="D176" s="9">
        <v>5</v>
      </c>
      <c r="E176" s="3">
        <v>8.005</v>
      </c>
      <c r="F176" s="1" t="s">
        <v>18</v>
      </c>
      <c r="G176" s="1" t="s">
        <v>93</v>
      </c>
      <c r="H176" s="1">
        <f t="shared" si="0"/>
        <v>51.7</v>
      </c>
      <c r="I176" s="32">
        <v>0.751583</v>
      </c>
      <c r="J176" s="32">
        <v>-25.56028</v>
      </c>
      <c r="K176" s="1">
        <v>211.1</v>
      </c>
      <c r="L176" s="1">
        <v>38.3</v>
      </c>
      <c r="M176" s="3">
        <v>0.068</v>
      </c>
      <c r="N176" s="1">
        <v>-111</v>
      </c>
      <c r="O176" s="1">
        <v>71</v>
      </c>
      <c r="P176" s="9">
        <v>371</v>
      </c>
      <c r="Q176" s="3">
        <v>0.01</v>
      </c>
      <c r="R176" s="3">
        <v>10.465</v>
      </c>
      <c r="S176" s="3">
        <v>10.753</v>
      </c>
      <c r="T176" s="2">
        <v>4.38</v>
      </c>
      <c r="U176" s="1">
        <v>34.6</v>
      </c>
      <c r="V176" s="1">
        <v>54.1</v>
      </c>
      <c r="W176" s="1">
        <v>200.4</v>
      </c>
    </row>
    <row r="177" spans="1:23" ht="12.75">
      <c r="A177" s="9">
        <v>34388</v>
      </c>
      <c r="B177" s="9">
        <v>2006</v>
      </c>
      <c r="C177" s="9">
        <v>12</v>
      </c>
      <c r="D177" s="9">
        <v>5</v>
      </c>
      <c r="E177" s="3">
        <v>8.12</v>
      </c>
      <c r="F177" s="1" t="s">
        <v>18</v>
      </c>
      <c r="G177" s="1" t="s">
        <v>93</v>
      </c>
      <c r="H177" s="1">
        <f t="shared" si="0"/>
        <v>52.5</v>
      </c>
      <c r="I177" s="32">
        <v>0.751583</v>
      </c>
      <c r="J177" s="32">
        <v>-25.56028</v>
      </c>
      <c r="K177" s="1">
        <v>212.7</v>
      </c>
      <c r="L177" s="1">
        <v>37.5</v>
      </c>
      <c r="M177" s="3">
        <v>0.055</v>
      </c>
      <c r="N177" s="1">
        <v>-111</v>
      </c>
      <c r="O177" s="1">
        <v>71</v>
      </c>
      <c r="P177" s="9">
        <v>376</v>
      </c>
      <c r="Q177" s="3">
        <v>-0.151</v>
      </c>
      <c r="R177" s="3">
        <v>10.447</v>
      </c>
      <c r="S177" s="3">
        <v>10.737</v>
      </c>
      <c r="T177" s="2">
        <v>5.46</v>
      </c>
      <c r="U177" s="1">
        <v>34.5</v>
      </c>
      <c r="V177" s="1">
        <v>54.1</v>
      </c>
      <c r="W177" s="1">
        <v>200</v>
      </c>
    </row>
    <row r="178" spans="1:23" ht="12.75">
      <c r="A178" s="9">
        <v>34389</v>
      </c>
      <c r="B178" s="9">
        <v>2006</v>
      </c>
      <c r="C178" s="9">
        <v>12</v>
      </c>
      <c r="D178" s="9">
        <v>5</v>
      </c>
      <c r="E178" s="3">
        <v>8.236</v>
      </c>
      <c r="F178" s="1" t="s">
        <v>18</v>
      </c>
      <c r="G178" s="1" t="s">
        <v>93</v>
      </c>
      <c r="H178" s="1">
        <f t="shared" si="0"/>
        <v>53.4</v>
      </c>
      <c r="I178" s="32">
        <v>0.751583</v>
      </c>
      <c r="J178" s="32">
        <v>-25.56028</v>
      </c>
      <c r="K178" s="1">
        <v>214.3</v>
      </c>
      <c r="L178" s="1">
        <v>36.6</v>
      </c>
      <c r="M178" s="3">
        <v>0.055</v>
      </c>
      <c r="N178" s="1">
        <v>-111</v>
      </c>
      <c r="O178" s="1">
        <v>71</v>
      </c>
      <c r="P178" s="9">
        <v>375</v>
      </c>
      <c r="Q178" s="3">
        <v>-0.295</v>
      </c>
      <c r="R178" s="3">
        <v>10.432</v>
      </c>
      <c r="S178" s="3">
        <v>10.722</v>
      </c>
      <c r="T178" s="2">
        <v>4.3</v>
      </c>
      <c r="U178" s="1">
        <v>34.6</v>
      </c>
      <c r="V178" s="1">
        <v>54.1</v>
      </c>
      <c r="W178" s="1">
        <v>-0.4</v>
      </c>
    </row>
    <row r="179" spans="1:23" ht="12.75">
      <c r="A179" s="9">
        <v>34390</v>
      </c>
      <c r="B179" s="9">
        <v>2006</v>
      </c>
      <c r="C179" s="9">
        <v>12</v>
      </c>
      <c r="D179" s="9">
        <v>5</v>
      </c>
      <c r="E179" s="3">
        <v>8.352</v>
      </c>
      <c r="F179" s="1" t="s">
        <v>18</v>
      </c>
      <c r="G179" s="1" t="s">
        <v>93</v>
      </c>
      <c r="H179" s="1">
        <f t="shared" si="0"/>
        <v>54.4</v>
      </c>
      <c r="I179" s="32">
        <v>0.751583</v>
      </c>
      <c r="J179" s="32">
        <v>-25.56028</v>
      </c>
      <c r="K179" s="1">
        <v>215.9</v>
      </c>
      <c r="L179" s="1">
        <v>35.6</v>
      </c>
      <c r="M179" s="3">
        <v>0.055</v>
      </c>
      <c r="N179" s="1">
        <v>-111</v>
      </c>
      <c r="O179" s="1">
        <v>71</v>
      </c>
      <c r="P179" s="9">
        <v>376</v>
      </c>
      <c r="Q179" s="3">
        <v>-0.426</v>
      </c>
      <c r="R179" s="3">
        <v>10.418</v>
      </c>
      <c r="S179" s="3">
        <v>10.709</v>
      </c>
      <c r="T179" s="2">
        <v>2.1</v>
      </c>
      <c r="U179" s="1">
        <v>34.5</v>
      </c>
      <c r="V179" s="1">
        <v>54.1</v>
      </c>
      <c r="W179" s="1">
        <v>200.2</v>
      </c>
    </row>
    <row r="180" spans="1:23" ht="12.75">
      <c r="A180" s="9">
        <v>34391</v>
      </c>
      <c r="B180" s="9">
        <v>2006</v>
      </c>
      <c r="C180" s="9">
        <v>12</v>
      </c>
      <c r="D180" s="9">
        <v>5</v>
      </c>
      <c r="E180" s="3">
        <v>8.501</v>
      </c>
      <c r="F180" s="1" t="s">
        <v>18</v>
      </c>
      <c r="G180" s="1" t="s">
        <v>93</v>
      </c>
      <c r="H180" s="1">
        <f t="shared" si="0"/>
        <v>55.6</v>
      </c>
      <c r="I180" s="32">
        <v>0.751583</v>
      </c>
      <c r="J180" s="32">
        <v>-25.56028</v>
      </c>
      <c r="K180" s="1">
        <v>217.8</v>
      </c>
      <c r="L180" s="1">
        <v>34.4</v>
      </c>
      <c r="M180" s="3">
        <v>0.055</v>
      </c>
      <c r="N180" s="1">
        <v>-111</v>
      </c>
      <c r="O180" s="1">
        <v>71</v>
      </c>
      <c r="P180" s="9">
        <v>373</v>
      </c>
      <c r="Q180" s="3">
        <v>-0.016</v>
      </c>
      <c r="R180" s="3">
        <v>10.414</v>
      </c>
      <c r="S180" s="3">
        <v>10.706</v>
      </c>
      <c r="T180" s="2">
        <v>2.18</v>
      </c>
      <c r="U180" s="1">
        <v>34.6</v>
      </c>
      <c r="V180" s="1">
        <v>54.1</v>
      </c>
      <c r="W180" s="1">
        <v>200.4</v>
      </c>
    </row>
    <row r="181" spans="1:23" ht="12.75">
      <c r="A181" s="9">
        <v>34392</v>
      </c>
      <c r="B181" s="9">
        <v>2006</v>
      </c>
      <c r="C181" s="9">
        <v>12</v>
      </c>
      <c r="D181" s="9">
        <v>5</v>
      </c>
      <c r="E181" s="3">
        <v>8.619</v>
      </c>
      <c r="F181" s="1" t="s">
        <v>18</v>
      </c>
      <c r="G181" s="1" t="s">
        <v>93</v>
      </c>
      <c r="H181" s="1">
        <f t="shared" si="0"/>
        <v>56.6</v>
      </c>
      <c r="I181" s="32">
        <v>0.751583</v>
      </c>
      <c r="J181" s="32">
        <v>-25.56028</v>
      </c>
      <c r="K181" s="1">
        <v>219.3</v>
      </c>
      <c r="L181" s="1">
        <v>33.4</v>
      </c>
      <c r="M181" s="3">
        <v>0.052</v>
      </c>
      <c r="N181" s="1">
        <v>-111</v>
      </c>
      <c r="O181" s="1">
        <v>71</v>
      </c>
      <c r="P181" s="9">
        <v>369</v>
      </c>
      <c r="Q181" s="3">
        <v>-0.148</v>
      </c>
      <c r="R181" s="3">
        <v>10.399</v>
      </c>
      <c r="S181" s="3">
        <v>10.693</v>
      </c>
      <c r="T181" s="2">
        <v>5.43</v>
      </c>
      <c r="U181" s="1">
        <v>34.6</v>
      </c>
      <c r="V181" s="1">
        <v>54.1</v>
      </c>
      <c r="W181" s="1">
        <v>200.5</v>
      </c>
    </row>
    <row r="182" spans="1:23" ht="12.75">
      <c r="A182" s="9">
        <v>34393</v>
      </c>
      <c r="B182" s="9">
        <v>2006</v>
      </c>
      <c r="C182" s="9">
        <v>12</v>
      </c>
      <c r="D182" s="9">
        <v>5</v>
      </c>
      <c r="E182" s="3">
        <v>8.734</v>
      </c>
      <c r="F182" s="1" t="s">
        <v>18</v>
      </c>
      <c r="G182" s="1" t="s">
        <v>93</v>
      </c>
      <c r="H182" s="1">
        <f t="shared" si="0"/>
        <v>57.7</v>
      </c>
      <c r="I182" s="32">
        <v>0.751583</v>
      </c>
      <c r="J182" s="32">
        <v>-25.56028</v>
      </c>
      <c r="K182" s="1">
        <v>220.7</v>
      </c>
      <c r="L182" s="1">
        <v>32.3</v>
      </c>
      <c r="M182" s="3">
        <v>0.052</v>
      </c>
      <c r="N182" s="1">
        <v>-111</v>
      </c>
      <c r="O182" s="1">
        <v>71</v>
      </c>
      <c r="P182" s="9">
        <v>377</v>
      </c>
      <c r="Q182" s="3">
        <v>-0.287</v>
      </c>
      <c r="R182" s="3">
        <v>10.385</v>
      </c>
      <c r="S182" s="3">
        <v>10.679</v>
      </c>
      <c r="T182" s="2">
        <v>1.98</v>
      </c>
      <c r="U182" s="1">
        <v>34.5</v>
      </c>
      <c r="V182" s="1">
        <v>54.1</v>
      </c>
      <c r="W182" s="1">
        <v>200.4</v>
      </c>
    </row>
    <row r="183" spans="1:23" ht="12.75">
      <c r="A183" s="9">
        <v>34394</v>
      </c>
      <c r="B183" s="9">
        <v>2006</v>
      </c>
      <c r="C183" s="9">
        <v>12</v>
      </c>
      <c r="D183" s="9">
        <v>5</v>
      </c>
      <c r="E183" s="3">
        <v>8.85</v>
      </c>
      <c r="F183" s="1" t="s">
        <v>18</v>
      </c>
      <c r="G183" s="1" t="s">
        <v>93</v>
      </c>
      <c r="H183" s="1">
        <f t="shared" si="0"/>
        <v>58.8</v>
      </c>
      <c r="I183" s="32">
        <v>0.751583</v>
      </c>
      <c r="J183" s="32">
        <v>-25.56028</v>
      </c>
      <c r="K183" s="1">
        <v>222</v>
      </c>
      <c r="L183" s="1">
        <v>31.2</v>
      </c>
      <c r="M183" s="3">
        <v>0.071</v>
      </c>
      <c r="N183" s="1">
        <v>-111</v>
      </c>
      <c r="O183" s="1">
        <v>71</v>
      </c>
      <c r="P183" s="9">
        <v>376</v>
      </c>
      <c r="Q183" s="3">
        <v>-0.387</v>
      </c>
      <c r="R183" s="3">
        <v>10.373</v>
      </c>
      <c r="S183" s="3">
        <v>10.669</v>
      </c>
      <c r="T183" s="2">
        <v>3.02</v>
      </c>
      <c r="U183" s="1">
        <v>34.5</v>
      </c>
      <c r="V183" s="1">
        <v>54.1</v>
      </c>
      <c r="W183" s="1">
        <v>200.4</v>
      </c>
    </row>
    <row r="184" spans="1:23" ht="12.75">
      <c r="A184" s="9">
        <v>34395</v>
      </c>
      <c r="B184" s="9">
        <v>2006</v>
      </c>
      <c r="C184" s="9">
        <v>12</v>
      </c>
      <c r="D184" s="9">
        <v>5</v>
      </c>
      <c r="E184" s="3">
        <v>9.004</v>
      </c>
      <c r="F184" s="1" t="s">
        <v>19</v>
      </c>
      <c r="G184" s="1" t="s">
        <v>93</v>
      </c>
      <c r="H184" s="1">
        <f t="shared" si="0"/>
        <v>43.3</v>
      </c>
      <c r="I184" s="32">
        <v>2.387903</v>
      </c>
      <c r="J184" s="32">
        <v>61.64922</v>
      </c>
      <c r="K184" s="1">
        <v>348.8</v>
      </c>
      <c r="L184" s="1">
        <v>46.7</v>
      </c>
      <c r="M184" s="3">
        <v>0.054</v>
      </c>
      <c r="N184" s="1">
        <v>-111</v>
      </c>
      <c r="O184" s="1">
        <v>71</v>
      </c>
      <c r="P184" s="9">
        <v>35</v>
      </c>
      <c r="Q184" s="3">
        <v>0.011</v>
      </c>
      <c r="R184" s="3">
        <v>10.492</v>
      </c>
      <c r="S184" s="3">
        <v>10.777</v>
      </c>
      <c r="T184" s="2">
        <v>1.58</v>
      </c>
      <c r="U184" s="1">
        <v>34.9</v>
      </c>
      <c r="V184" s="1">
        <v>54.1</v>
      </c>
      <c r="W184" s="1">
        <v>200.6</v>
      </c>
    </row>
    <row r="185" spans="1:23" ht="12.75">
      <c r="A185" s="9">
        <v>34396</v>
      </c>
      <c r="B185" s="9">
        <v>2006</v>
      </c>
      <c r="C185" s="9">
        <v>12</v>
      </c>
      <c r="D185" s="9">
        <v>5</v>
      </c>
      <c r="E185" s="3">
        <v>9.358</v>
      </c>
      <c r="F185" s="1" t="s">
        <v>19</v>
      </c>
      <c r="G185" s="1" t="s">
        <v>93</v>
      </c>
      <c r="H185" s="1">
        <f t="shared" si="0"/>
        <v>44.5</v>
      </c>
      <c r="I185" s="32">
        <v>2.387903</v>
      </c>
      <c r="J185" s="32">
        <v>61.64922</v>
      </c>
      <c r="K185" s="1">
        <v>345.6</v>
      </c>
      <c r="L185" s="1">
        <v>45.5</v>
      </c>
      <c r="M185" s="3">
        <v>0.058</v>
      </c>
      <c r="N185" s="1">
        <v>-108</v>
      </c>
      <c r="O185" s="1">
        <v>71</v>
      </c>
      <c r="P185" s="9">
        <v>35</v>
      </c>
      <c r="Q185" s="3">
        <v>-0.226</v>
      </c>
      <c r="R185" s="3">
        <v>10.467</v>
      </c>
      <c r="S185" s="3">
        <v>10.754</v>
      </c>
      <c r="T185" s="2">
        <v>0.65</v>
      </c>
      <c r="U185" s="1">
        <v>34.2</v>
      </c>
      <c r="V185" s="1">
        <v>54.1</v>
      </c>
      <c r="W185" s="1">
        <v>200.6</v>
      </c>
    </row>
    <row r="186" spans="1:23" ht="12.75">
      <c r="A186" s="9">
        <v>34397</v>
      </c>
      <c r="B186" s="9">
        <v>2006</v>
      </c>
      <c r="C186" s="9">
        <v>12</v>
      </c>
      <c r="D186" s="9">
        <v>5</v>
      </c>
      <c r="E186" s="3">
        <v>9.401</v>
      </c>
      <c r="F186" s="1" t="s">
        <v>19</v>
      </c>
      <c r="G186" s="1" t="s">
        <v>93</v>
      </c>
      <c r="H186" s="1">
        <f t="shared" si="0"/>
        <v>44.6</v>
      </c>
      <c r="I186" s="32">
        <v>2.387903</v>
      </c>
      <c r="J186" s="32">
        <v>61.64922</v>
      </c>
      <c r="K186" s="1">
        <v>345.2</v>
      </c>
      <c r="L186" s="1">
        <v>45.4</v>
      </c>
      <c r="M186" s="3">
        <v>0.061</v>
      </c>
      <c r="N186" s="1">
        <v>-101</v>
      </c>
      <c r="O186" s="1">
        <v>71</v>
      </c>
      <c r="P186" s="9">
        <v>40</v>
      </c>
      <c r="Q186" s="3">
        <v>-0.231</v>
      </c>
      <c r="R186" s="3">
        <v>10.467</v>
      </c>
      <c r="S186" s="3">
        <v>10.754</v>
      </c>
      <c r="T186" s="2">
        <v>1.16</v>
      </c>
      <c r="U186" s="1">
        <v>34.9</v>
      </c>
      <c r="V186" s="1">
        <v>54</v>
      </c>
      <c r="W186" s="1">
        <v>200.6</v>
      </c>
    </row>
    <row r="187" spans="1:23" ht="12.75">
      <c r="A187" s="9">
        <v>34398</v>
      </c>
      <c r="B187" s="9">
        <v>2006</v>
      </c>
      <c r="C187" s="9">
        <v>12</v>
      </c>
      <c r="D187" s="9">
        <v>5</v>
      </c>
      <c r="E187" s="3">
        <v>9.443</v>
      </c>
      <c r="F187" s="1" t="s">
        <v>19</v>
      </c>
      <c r="G187" s="1" t="s">
        <v>93</v>
      </c>
      <c r="H187" s="1">
        <f t="shared" si="0"/>
        <v>44.8</v>
      </c>
      <c r="I187" s="32">
        <v>2.387903</v>
      </c>
      <c r="J187" s="32">
        <v>61.64922</v>
      </c>
      <c r="K187" s="1">
        <v>344.9</v>
      </c>
      <c r="L187" s="1">
        <v>45.2</v>
      </c>
      <c r="M187" s="3">
        <v>0.061</v>
      </c>
      <c r="N187" s="1">
        <v>-96</v>
      </c>
      <c r="O187" s="1">
        <v>69</v>
      </c>
      <c r="P187" s="9">
        <v>40</v>
      </c>
      <c r="Q187" s="3">
        <v>-0.281</v>
      </c>
      <c r="R187" s="3">
        <v>10.461</v>
      </c>
      <c r="S187" s="3">
        <v>10.749</v>
      </c>
      <c r="T187" s="2">
        <v>0.44</v>
      </c>
      <c r="U187" s="1">
        <v>34.2</v>
      </c>
      <c r="V187" s="1">
        <v>54</v>
      </c>
      <c r="W187" s="1">
        <v>200.6</v>
      </c>
    </row>
    <row r="188" spans="1:23" ht="12.75">
      <c r="A188" s="9">
        <v>34399</v>
      </c>
      <c r="B188" s="9">
        <v>2006</v>
      </c>
      <c r="C188" s="9">
        <v>12</v>
      </c>
      <c r="D188" s="9">
        <v>5</v>
      </c>
      <c r="E188" s="3">
        <v>9.489</v>
      </c>
      <c r="F188" s="1" t="s">
        <v>19</v>
      </c>
      <c r="G188" s="1" t="s">
        <v>93</v>
      </c>
      <c r="H188" s="1">
        <f t="shared" si="0"/>
        <v>44.9</v>
      </c>
      <c r="I188" s="32">
        <v>2.387903</v>
      </c>
      <c r="J188" s="32">
        <v>61.64922</v>
      </c>
      <c r="K188" s="1">
        <v>344.5</v>
      </c>
      <c r="L188" s="1">
        <v>45.1</v>
      </c>
      <c r="M188" s="3">
        <v>0.061</v>
      </c>
      <c r="N188" s="1">
        <v>-99</v>
      </c>
      <c r="O188" s="1">
        <v>73</v>
      </c>
      <c r="P188" s="9">
        <v>38</v>
      </c>
      <c r="Q188" s="3">
        <v>-0.325</v>
      </c>
      <c r="R188" s="3">
        <v>10.456</v>
      </c>
      <c r="S188" s="3">
        <v>10.744</v>
      </c>
      <c r="T188" s="2">
        <v>1.57</v>
      </c>
      <c r="U188" s="1">
        <v>34.4</v>
      </c>
      <c r="V188" s="1">
        <v>54</v>
      </c>
      <c r="W188" s="1">
        <v>200.6</v>
      </c>
    </row>
    <row r="189" spans="1:23" ht="12.75">
      <c r="A189" s="9">
        <v>34400</v>
      </c>
      <c r="B189" s="9">
        <v>2006</v>
      </c>
      <c r="C189" s="9">
        <v>12</v>
      </c>
      <c r="D189" s="9">
        <v>5</v>
      </c>
      <c r="E189" s="3">
        <v>9.533</v>
      </c>
      <c r="F189" s="1" t="s">
        <v>19</v>
      </c>
      <c r="G189" s="1" t="s">
        <v>93</v>
      </c>
      <c r="H189" s="1">
        <f t="shared" si="0"/>
        <v>45.1</v>
      </c>
      <c r="I189" s="32">
        <v>2.387903</v>
      </c>
      <c r="J189" s="32">
        <v>61.64922</v>
      </c>
      <c r="K189" s="1">
        <v>344.1</v>
      </c>
      <c r="L189" s="1">
        <v>44.9</v>
      </c>
      <c r="M189" s="3">
        <v>0.061</v>
      </c>
      <c r="N189" s="1">
        <v>-100.6</v>
      </c>
      <c r="O189" s="1">
        <v>71.4</v>
      </c>
      <c r="P189" s="9">
        <v>39</v>
      </c>
      <c r="Q189" s="3">
        <v>-0.335</v>
      </c>
      <c r="R189" s="3">
        <v>10.455</v>
      </c>
      <c r="S189" s="3">
        <v>10.743</v>
      </c>
      <c r="T189" s="2">
        <v>1.09</v>
      </c>
      <c r="U189" s="1">
        <v>34.8</v>
      </c>
      <c r="V189" s="1">
        <v>54</v>
      </c>
      <c r="W189" s="1">
        <v>200.6</v>
      </c>
    </row>
    <row r="190" spans="1:23" ht="12.75">
      <c r="A190" s="9">
        <v>34401</v>
      </c>
      <c r="B190" s="9">
        <v>2006</v>
      </c>
      <c r="C190" s="9">
        <v>12</v>
      </c>
      <c r="D190" s="9">
        <v>5</v>
      </c>
      <c r="E190" s="3">
        <v>9.732</v>
      </c>
      <c r="F190" s="1" t="s">
        <v>20</v>
      </c>
      <c r="G190" s="1" t="s">
        <v>93</v>
      </c>
      <c r="H190" s="1">
        <f t="shared" si="0"/>
        <v>31.299999999999997</v>
      </c>
      <c r="I190" s="32">
        <v>5.546394</v>
      </c>
      <c r="J190" s="32">
        <v>-5.40703</v>
      </c>
      <c r="K190" s="1">
        <v>141.1</v>
      </c>
      <c r="L190" s="1">
        <v>58.7</v>
      </c>
      <c r="M190" s="3">
        <v>0.063</v>
      </c>
      <c r="N190" s="1">
        <v>-100.6</v>
      </c>
      <c r="O190" s="1">
        <v>71.4</v>
      </c>
      <c r="P190" s="9">
        <v>277</v>
      </c>
      <c r="Q190" s="3">
        <v>-0.05</v>
      </c>
      <c r="R190" s="3">
        <v>10.516</v>
      </c>
      <c r="S190" s="3">
        <v>10.8</v>
      </c>
      <c r="T190" s="2">
        <v>4.97</v>
      </c>
      <c r="U190" s="1">
        <v>34.7</v>
      </c>
      <c r="V190" s="1">
        <v>0.1</v>
      </c>
      <c r="W190" s="1">
        <v>200.4</v>
      </c>
    </row>
    <row r="191" spans="1:23" ht="12.75">
      <c r="A191" s="9">
        <v>34402</v>
      </c>
      <c r="B191" s="9">
        <v>2006</v>
      </c>
      <c r="C191" s="9">
        <v>12</v>
      </c>
      <c r="D191" s="9">
        <v>5</v>
      </c>
      <c r="E191" s="3">
        <v>9.824</v>
      </c>
      <c r="F191" s="1" t="s">
        <v>20</v>
      </c>
      <c r="G191" s="1" t="s">
        <v>93</v>
      </c>
      <c r="H191" s="1">
        <f t="shared" si="0"/>
        <v>30.5</v>
      </c>
      <c r="I191" s="32">
        <v>5.546394</v>
      </c>
      <c r="J191" s="32">
        <v>-5.40703</v>
      </c>
      <c r="K191" s="1">
        <v>143.3</v>
      </c>
      <c r="L191" s="1">
        <v>59.5</v>
      </c>
      <c r="M191" s="3">
        <v>0.063</v>
      </c>
      <c r="N191" s="1">
        <v>-100.6</v>
      </c>
      <c r="O191" s="1">
        <v>71.4</v>
      </c>
      <c r="P191" s="9">
        <v>278</v>
      </c>
      <c r="Q191" s="3">
        <v>-0.144</v>
      </c>
      <c r="R191" s="3">
        <v>10.506</v>
      </c>
      <c r="S191" s="3">
        <v>10.791</v>
      </c>
      <c r="T191" s="2">
        <v>3.19</v>
      </c>
      <c r="U191" s="1">
        <v>34.7</v>
      </c>
      <c r="V191" s="1">
        <v>0.1</v>
      </c>
      <c r="W191" s="1">
        <v>200</v>
      </c>
    </row>
    <row r="192" spans="1:23" ht="12.75">
      <c r="A192" s="9">
        <v>34403</v>
      </c>
      <c r="B192" s="9">
        <v>2006</v>
      </c>
      <c r="C192" s="9">
        <v>12</v>
      </c>
      <c r="D192" s="9">
        <v>5</v>
      </c>
      <c r="E192" s="3">
        <v>10.226</v>
      </c>
      <c r="F192" s="1" t="s">
        <v>20</v>
      </c>
      <c r="G192" s="1" t="s">
        <v>93</v>
      </c>
      <c r="H192" s="1">
        <f t="shared" si="0"/>
        <v>27.5</v>
      </c>
      <c r="I192" s="32">
        <v>5.546394</v>
      </c>
      <c r="J192" s="32">
        <v>-5.40703</v>
      </c>
      <c r="K192" s="1">
        <v>154</v>
      </c>
      <c r="L192" s="1">
        <v>62.5</v>
      </c>
      <c r="M192" s="3">
        <v>0.063</v>
      </c>
      <c r="N192" s="1">
        <v>-100.6</v>
      </c>
      <c r="O192" s="1">
        <v>71.4</v>
      </c>
      <c r="P192" s="9">
        <v>278</v>
      </c>
      <c r="Q192" s="3">
        <v>-0.099</v>
      </c>
      <c r="R192" s="3">
        <v>10.486</v>
      </c>
      <c r="S192" s="3">
        <v>10.773</v>
      </c>
      <c r="T192" s="2">
        <v>3.47</v>
      </c>
      <c r="U192" s="1">
        <v>34.6</v>
      </c>
      <c r="V192" s="1">
        <v>0.1</v>
      </c>
      <c r="W192" s="1">
        <v>200</v>
      </c>
    </row>
    <row r="193" spans="1:23" ht="12.75">
      <c r="A193" s="9">
        <v>34404</v>
      </c>
      <c r="B193" s="9">
        <v>2006</v>
      </c>
      <c r="C193" s="9">
        <v>12</v>
      </c>
      <c r="D193" s="9">
        <v>5</v>
      </c>
      <c r="E193" s="3">
        <v>10.328</v>
      </c>
      <c r="F193" s="1" t="s">
        <v>20</v>
      </c>
      <c r="G193" s="1" t="s">
        <v>93</v>
      </c>
      <c r="H193" s="1">
        <f t="shared" si="0"/>
        <v>26.9</v>
      </c>
      <c r="I193" s="32">
        <v>5.546394</v>
      </c>
      <c r="J193" s="32">
        <v>-5.40703</v>
      </c>
      <c r="K193" s="1">
        <v>157</v>
      </c>
      <c r="L193" s="1">
        <v>63.1</v>
      </c>
      <c r="M193" s="3">
        <v>0.063</v>
      </c>
      <c r="N193" s="1">
        <v>-100.6</v>
      </c>
      <c r="O193" s="1">
        <v>71.4</v>
      </c>
      <c r="P193" s="9">
        <v>276</v>
      </c>
      <c r="Q193" s="3">
        <v>-0.099</v>
      </c>
      <c r="R193" s="3">
        <v>10.486</v>
      </c>
      <c r="S193" s="3">
        <v>10.773</v>
      </c>
      <c r="T193" s="2">
        <v>2.49</v>
      </c>
      <c r="U193" s="1">
        <v>34.7</v>
      </c>
      <c r="V193" s="1">
        <v>0.1</v>
      </c>
      <c r="W193" s="1">
        <v>200</v>
      </c>
    </row>
    <row r="194" spans="1:23" ht="12.75">
      <c r="A194" s="9">
        <v>34405</v>
      </c>
      <c r="B194" s="9">
        <v>2006</v>
      </c>
      <c r="C194" s="9">
        <v>12</v>
      </c>
      <c r="D194" s="9">
        <v>5</v>
      </c>
      <c r="E194" s="3">
        <v>10.756</v>
      </c>
      <c r="F194" s="1" t="s">
        <v>20</v>
      </c>
      <c r="G194" s="1" t="s">
        <v>93</v>
      </c>
      <c r="H194" s="1">
        <f t="shared" si="0"/>
        <v>25.200000000000003</v>
      </c>
      <c r="I194" s="32">
        <v>5.546394</v>
      </c>
      <c r="J194" s="32">
        <v>-5.40703</v>
      </c>
      <c r="K194" s="1">
        <v>170.9</v>
      </c>
      <c r="L194" s="1">
        <v>64.8</v>
      </c>
      <c r="M194" s="3">
        <v>0.063</v>
      </c>
      <c r="N194" s="1">
        <v>-100.6</v>
      </c>
      <c r="O194" s="1">
        <v>71.4</v>
      </c>
      <c r="P194" s="9">
        <v>375</v>
      </c>
      <c r="Q194" s="3">
        <v>-0.1</v>
      </c>
      <c r="R194" s="3">
        <v>10.477</v>
      </c>
      <c r="S194" s="3">
        <v>10.764</v>
      </c>
      <c r="T194" s="2">
        <v>4.15</v>
      </c>
      <c r="U194" s="1">
        <v>34.5</v>
      </c>
      <c r="V194" s="1">
        <v>138</v>
      </c>
      <c r="W194" s="1">
        <v>200</v>
      </c>
    </row>
    <row r="195" spans="1:23" ht="12.75">
      <c r="A195" s="9">
        <v>34406</v>
      </c>
      <c r="B195" s="9">
        <v>2006</v>
      </c>
      <c r="C195" s="9">
        <v>12</v>
      </c>
      <c r="D195" s="9">
        <v>5</v>
      </c>
      <c r="E195" s="3">
        <v>10.873</v>
      </c>
      <c r="F195" s="1" t="s">
        <v>20</v>
      </c>
      <c r="G195" s="1" t="s">
        <v>93</v>
      </c>
      <c r="H195" s="1">
        <f t="shared" si="0"/>
        <v>25</v>
      </c>
      <c r="I195" s="32">
        <v>5.546394</v>
      </c>
      <c r="J195" s="32">
        <v>-5.40703</v>
      </c>
      <c r="K195" s="1">
        <v>175</v>
      </c>
      <c r="L195" s="1">
        <v>65</v>
      </c>
      <c r="M195" s="3">
        <v>0.063</v>
      </c>
      <c r="N195" s="1">
        <v>-100.6</v>
      </c>
      <c r="O195" s="1">
        <v>71.4</v>
      </c>
      <c r="P195" s="9">
        <v>371</v>
      </c>
      <c r="Q195" s="3">
        <v>-0.103</v>
      </c>
      <c r="R195" s="3">
        <v>10.477</v>
      </c>
      <c r="S195" s="3">
        <v>10.764</v>
      </c>
      <c r="T195" s="2">
        <v>6.88</v>
      </c>
      <c r="U195" s="1">
        <v>34.4</v>
      </c>
      <c r="V195" s="1">
        <v>138</v>
      </c>
      <c r="W195" s="1">
        <v>200.6</v>
      </c>
    </row>
    <row r="196" spans="1:23" ht="12.75">
      <c r="A196" s="9">
        <v>34407</v>
      </c>
      <c r="B196" s="9">
        <v>2006</v>
      </c>
      <c r="C196" s="9">
        <v>12</v>
      </c>
      <c r="D196" s="9">
        <v>5</v>
      </c>
      <c r="E196" s="3">
        <v>10.989</v>
      </c>
      <c r="F196" s="1" t="s">
        <v>20</v>
      </c>
      <c r="G196" s="1" t="s">
        <v>93</v>
      </c>
      <c r="H196" s="1">
        <f t="shared" si="0"/>
        <v>24.900000000000006</v>
      </c>
      <c r="I196" s="32">
        <v>5.546394</v>
      </c>
      <c r="J196" s="32">
        <v>-5.40703</v>
      </c>
      <c r="K196" s="1">
        <v>179</v>
      </c>
      <c r="L196" s="1">
        <v>65.1</v>
      </c>
      <c r="M196" s="3">
        <v>0.065</v>
      </c>
      <c r="N196" s="1">
        <v>-100.6</v>
      </c>
      <c r="O196" s="1">
        <v>71.4</v>
      </c>
      <c r="P196" s="9">
        <v>368</v>
      </c>
      <c r="Q196" s="3">
        <v>-0.132</v>
      </c>
      <c r="R196" s="3">
        <v>10.474</v>
      </c>
      <c r="S196" s="3">
        <v>10.761</v>
      </c>
      <c r="T196" s="2">
        <v>4.13</v>
      </c>
      <c r="U196" s="1">
        <v>34.5</v>
      </c>
      <c r="V196" s="1">
        <v>138</v>
      </c>
      <c r="W196" s="1">
        <v>200.3</v>
      </c>
    </row>
    <row r="197" spans="1:23" ht="12.75">
      <c r="A197" s="9">
        <v>34408</v>
      </c>
      <c r="B197" s="9">
        <v>2006</v>
      </c>
      <c r="C197" s="9">
        <v>12</v>
      </c>
      <c r="D197" s="9">
        <v>5</v>
      </c>
      <c r="E197" s="3">
        <v>11.105</v>
      </c>
      <c r="F197" s="1" t="s">
        <v>20</v>
      </c>
      <c r="G197" s="1" t="s">
        <v>93</v>
      </c>
      <c r="H197" s="1">
        <f t="shared" si="0"/>
        <v>25</v>
      </c>
      <c r="I197" s="32">
        <v>5.546394</v>
      </c>
      <c r="J197" s="32">
        <v>-5.40703</v>
      </c>
      <c r="K197" s="1">
        <v>183.1</v>
      </c>
      <c r="L197" s="1">
        <v>65</v>
      </c>
      <c r="M197" s="3">
        <v>0.06</v>
      </c>
      <c r="N197" s="1">
        <v>-100.6</v>
      </c>
      <c r="O197" s="1">
        <v>71.4</v>
      </c>
      <c r="P197" s="9">
        <v>371</v>
      </c>
      <c r="Q197" s="3">
        <v>-0.156</v>
      </c>
      <c r="R197" s="3">
        <v>10.471</v>
      </c>
      <c r="S197" s="3">
        <v>10.758</v>
      </c>
      <c r="T197" s="2">
        <v>6.77</v>
      </c>
      <c r="U197" s="1">
        <v>34.5</v>
      </c>
      <c r="V197" s="1">
        <v>137.9</v>
      </c>
      <c r="W197" s="1">
        <v>200.3</v>
      </c>
    </row>
    <row r="198" spans="1:23" ht="12.75">
      <c r="A198" s="9">
        <v>34409</v>
      </c>
      <c r="B198" s="9">
        <v>2006</v>
      </c>
      <c r="C198" s="9">
        <v>12</v>
      </c>
      <c r="D198" s="9">
        <v>5</v>
      </c>
      <c r="E198" s="3">
        <v>11.253</v>
      </c>
      <c r="F198" s="1" t="s">
        <v>21</v>
      </c>
      <c r="G198" s="1" t="s">
        <v>93</v>
      </c>
      <c r="H198" s="1">
        <f t="shared" si="0"/>
        <v>57.3</v>
      </c>
      <c r="I198" s="32">
        <v>9.842603</v>
      </c>
      <c r="J198" s="32">
        <v>14.24722</v>
      </c>
      <c r="K198" s="1">
        <v>85.5</v>
      </c>
      <c r="L198" s="1">
        <v>32.7</v>
      </c>
      <c r="M198" s="3">
        <v>0.069</v>
      </c>
      <c r="N198" s="1">
        <v>-100.6</v>
      </c>
      <c r="O198" s="1">
        <v>71.4</v>
      </c>
      <c r="P198" s="9">
        <v>41</v>
      </c>
      <c r="Q198" s="3">
        <v>0.107</v>
      </c>
      <c r="R198" s="3">
        <v>10.33</v>
      </c>
      <c r="S198" s="3">
        <v>10.632</v>
      </c>
      <c r="T198" s="2">
        <v>1.27</v>
      </c>
      <c r="U198" s="1">
        <v>35.4</v>
      </c>
      <c r="V198" s="1">
        <v>137.7</v>
      </c>
      <c r="W198" s="1">
        <v>200.5</v>
      </c>
    </row>
    <row r="199" spans="1:23" ht="12.75">
      <c r="A199" s="9">
        <v>34410</v>
      </c>
      <c r="B199" s="9">
        <v>2006</v>
      </c>
      <c r="C199" s="9">
        <v>12</v>
      </c>
      <c r="D199" s="9">
        <v>5</v>
      </c>
      <c r="E199" s="3">
        <v>11.367</v>
      </c>
      <c r="F199" s="1" t="s">
        <v>21</v>
      </c>
      <c r="G199" s="1" t="s">
        <v>93</v>
      </c>
      <c r="H199" s="1">
        <f t="shared" si="0"/>
        <v>55.7</v>
      </c>
      <c r="I199" s="32">
        <v>9.842603</v>
      </c>
      <c r="J199" s="32">
        <v>14.24723</v>
      </c>
      <c r="K199" s="1">
        <v>86</v>
      </c>
      <c r="L199" s="1">
        <v>34.3</v>
      </c>
      <c r="M199" s="3">
        <v>0.069</v>
      </c>
      <c r="N199" s="1">
        <v>-113.3</v>
      </c>
      <c r="O199" s="1">
        <v>68.5</v>
      </c>
      <c r="P199" s="9">
        <v>374</v>
      </c>
      <c r="Q199" s="3">
        <v>0.138</v>
      </c>
      <c r="R199" s="3">
        <v>10.334</v>
      </c>
      <c r="S199" s="3">
        <v>10.635</v>
      </c>
      <c r="T199" s="2">
        <v>5.21</v>
      </c>
      <c r="U199" s="1">
        <v>34.5</v>
      </c>
      <c r="V199" s="1">
        <v>137.7</v>
      </c>
      <c r="W199" s="1">
        <v>200.4</v>
      </c>
    </row>
    <row r="200" spans="1:23" ht="12.75">
      <c r="A200" s="9">
        <v>34411</v>
      </c>
      <c r="B200" s="9">
        <v>2006</v>
      </c>
      <c r="C200" s="9">
        <v>12</v>
      </c>
      <c r="D200" s="9">
        <v>5</v>
      </c>
      <c r="E200" s="3">
        <v>11.572</v>
      </c>
      <c r="F200" s="1" t="s">
        <v>20</v>
      </c>
      <c r="G200" s="1" t="s">
        <v>93</v>
      </c>
      <c r="H200" s="1">
        <f t="shared" si="0"/>
        <v>26.200000000000003</v>
      </c>
      <c r="I200" s="32">
        <v>5.546394</v>
      </c>
      <c r="J200" s="32">
        <v>-5.40703</v>
      </c>
      <c r="K200" s="1">
        <v>198.9</v>
      </c>
      <c r="L200" s="1">
        <v>63.8</v>
      </c>
      <c r="M200" s="3">
        <v>0.07</v>
      </c>
      <c r="N200" s="1">
        <v>-113.3</v>
      </c>
      <c r="O200" s="1">
        <v>68.5</v>
      </c>
      <c r="P200" s="9">
        <v>376</v>
      </c>
      <c r="Q200" s="3">
        <v>-0.167</v>
      </c>
      <c r="R200" s="3">
        <v>10.458</v>
      </c>
      <c r="S200" s="3">
        <v>10.746</v>
      </c>
      <c r="T200" s="2">
        <v>5.17</v>
      </c>
      <c r="U200" s="1">
        <v>34.3</v>
      </c>
      <c r="V200" s="1">
        <v>137.7</v>
      </c>
      <c r="W200" s="1">
        <v>200.4</v>
      </c>
    </row>
    <row r="201" spans="1:23" ht="12.75">
      <c r="A201" s="9">
        <v>34412</v>
      </c>
      <c r="B201" s="9">
        <v>2006</v>
      </c>
      <c r="C201" s="9">
        <v>12</v>
      </c>
      <c r="D201" s="9">
        <v>5</v>
      </c>
      <c r="E201" s="3">
        <v>11.689</v>
      </c>
      <c r="F201" s="1" t="s">
        <v>20</v>
      </c>
      <c r="G201" s="1" t="s">
        <v>93</v>
      </c>
      <c r="H201" s="1">
        <f t="shared" si="0"/>
        <v>26.799999999999997</v>
      </c>
      <c r="I201" s="32">
        <v>5.546394</v>
      </c>
      <c r="J201" s="32">
        <v>-5.40703</v>
      </c>
      <c r="K201" s="1">
        <v>202.5</v>
      </c>
      <c r="L201" s="1">
        <v>63.2</v>
      </c>
      <c r="M201" s="3">
        <v>0.07</v>
      </c>
      <c r="N201" s="1">
        <v>-113.3</v>
      </c>
      <c r="O201" s="1">
        <v>68.5</v>
      </c>
      <c r="P201" s="9">
        <v>371</v>
      </c>
      <c r="Q201" s="3">
        <v>-0.335</v>
      </c>
      <c r="R201" s="3">
        <v>10.44</v>
      </c>
      <c r="S201" s="3">
        <v>10.729</v>
      </c>
      <c r="T201" s="2">
        <v>6.05</v>
      </c>
      <c r="U201" s="1">
        <v>34.4</v>
      </c>
      <c r="V201" s="1">
        <v>137.6</v>
      </c>
      <c r="W201" s="1">
        <v>200.5</v>
      </c>
    </row>
    <row r="202" spans="1:23" ht="12.75">
      <c r="A202" s="9">
        <v>34413</v>
      </c>
      <c r="B202" s="9">
        <v>2006</v>
      </c>
      <c r="C202" s="9">
        <v>12</v>
      </c>
      <c r="D202" s="9">
        <v>5</v>
      </c>
      <c r="E202" s="3">
        <v>11.804</v>
      </c>
      <c r="F202" s="1" t="s">
        <v>20</v>
      </c>
      <c r="G202" s="1" t="s">
        <v>93</v>
      </c>
      <c r="H202" s="1">
        <f t="shared" si="0"/>
        <v>27.5</v>
      </c>
      <c r="I202" s="32">
        <v>5.546394</v>
      </c>
      <c r="J202" s="32">
        <v>-5.40703</v>
      </c>
      <c r="K202" s="1">
        <v>206</v>
      </c>
      <c r="L202" s="1">
        <v>62.5</v>
      </c>
      <c r="M202" s="3">
        <v>0.07</v>
      </c>
      <c r="N202" s="1">
        <v>-113.3</v>
      </c>
      <c r="O202" s="1">
        <v>68.5</v>
      </c>
      <c r="P202" s="9">
        <v>376</v>
      </c>
      <c r="Q202" s="3">
        <v>-0.319</v>
      </c>
      <c r="R202" s="3">
        <v>10.442</v>
      </c>
      <c r="S202" s="3">
        <v>10.731</v>
      </c>
      <c r="T202" s="2">
        <v>8.65</v>
      </c>
      <c r="U202" s="1">
        <v>34.3</v>
      </c>
      <c r="V202" s="1">
        <v>137.5</v>
      </c>
      <c r="W202" s="1">
        <v>200.6</v>
      </c>
    </row>
    <row r="203" spans="1:23" ht="12.75">
      <c r="A203" s="9">
        <v>34414</v>
      </c>
      <c r="B203" s="9">
        <v>2006</v>
      </c>
      <c r="C203" s="9">
        <v>12</v>
      </c>
      <c r="D203" s="9">
        <v>5</v>
      </c>
      <c r="E203" s="3">
        <v>11.921</v>
      </c>
      <c r="F203" s="1" t="s">
        <v>20</v>
      </c>
      <c r="G203" s="1" t="s">
        <v>93</v>
      </c>
      <c r="H203" s="1">
        <f t="shared" si="0"/>
        <v>28.200000000000003</v>
      </c>
      <c r="I203" s="32">
        <v>5.546394</v>
      </c>
      <c r="J203" s="32">
        <v>-5.40703</v>
      </c>
      <c r="K203" s="1">
        <v>209.3</v>
      </c>
      <c r="L203" s="1">
        <v>61.8</v>
      </c>
      <c r="M203" s="3">
        <v>0.064</v>
      </c>
      <c r="N203" s="1">
        <v>-113.3</v>
      </c>
      <c r="O203" s="1">
        <v>68.5</v>
      </c>
      <c r="P203" s="9">
        <v>372</v>
      </c>
      <c r="Q203" s="3">
        <v>-0.35</v>
      </c>
      <c r="R203" s="3">
        <v>10.438</v>
      </c>
      <c r="S203" s="3">
        <v>10.728</v>
      </c>
      <c r="T203" s="2">
        <v>4.45</v>
      </c>
      <c r="U203" s="1">
        <v>34.4</v>
      </c>
      <c r="V203" s="1">
        <v>137.5</v>
      </c>
      <c r="W203" s="1">
        <v>200.5</v>
      </c>
    </row>
    <row r="204" spans="1:23" ht="12.75">
      <c r="A204" s="9">
        <v>34415</v>
      </c>
      <c r="B204" s="9">
        <v>2006</v>
      </c>
      <c r="C204" s="9">
        <v>12</v>
      </c>
      <c r="D204" s="9">
        <v>5</v>
      </c>
      <c r="E204" s="3">
        <v>12.067</v>
      </c>
      <c r="F204" s="1" t="s">
        <v>20</v>
      </c>
      <c r="G204" s="1" t="s">
        <v>93</v>
      </c>
      <c r="H204" s="1">
        <f t="shared" si="0"/>
        <v>29.299999999999997</v>
      </c>
      <c r="I204" s="32">
        <v>5.546394</v>
      </c>
      <c r="J204" s="32">
        <v>-5.40703</v>
      </c>
      <c r="K204" s="1">
        <v>213.3</v>
      </c>
      <c r="L204" s="1">
        <v>60.7</v>
      </c>
      <c r="M204" s="3">
        <v>0.064</v>
      </c>
      <c r="N204" s="1">
        <v>-113.3</v>
      </c>
      <c r="O204" s="1">
        <v>68.5</v>
      </c>
      <c r="P204" s="9">
        <v>374</v>
      </c>
      <c r="Q204" s="3">
        <v>0.032</v>
      </c>
      <c r="R204" s="3">
        <v>10.438</v>
      </c>
      <c r="S204" s="3">
        <v>10.727</v>
      </c>
      <c r="T204" s="2">
        <v>6.54</v>
      </c>
      <c r="U204" s="1">
        <v>34.4</v>
      </c>
      <c r="V204" s="1">
        <v>137.4</v>
      </c>
      <c r="W204" s="1">
        <v>200.2</v>
      </c>
    </row>
    <row r="205" spans="1:23" ht="12.75">
      <c r="A205" s="9">
        <v>34416</v>
      </c>
      <c r="B205" s="9">
        <v>2006</v>
      </c>
      <c r="C205" s="9">
        <v>12</v>
      </c>
      <c r="D205" s="9">
        <v>5</v>
      </c>
      <c r="E205" s="3">
        <v>12.182</v>
      </c>
      <c r="F205" s="1" t="s">
        <v>20</v>
      </c>
      <c r="G205" s="1" t="s">
        <v>93</v>
      </c>
      <c r="H205" s="1">
        <f t="shared" si="0"/>
        <v>30.299999999999997</v>
      </c>
      <c r="I205" s="32">
        <v>5.546394</v>
      </c>
      <c r="J205" s="32">
        <v>-5.40703</v>
      </c>
      <c r="K205" s="1">
        <v>216.2</v>
      </c>
      <c r="L205" s="1">
        <v>59.7</v>
      </c>
      <c r="M205" s="3">
        <v>0.079</v>
      </c>
      <c r="N205" s="1">
        <v>-113.3</v>
      </c>
      <c r="O205" s="1">
        <v>68.5</v>
      </c>
      <c r="P205" s="9">
        <v>387</v>
      </c>
      <c r="Q205" s="3">
        <v>-0.129</v>
      </c>
      <c r="R205" s="3">
        <v>10.421</v>
      </c>
      <c r="S205" s="3">
        <v>10.711</v>
      </c>
      <c r="T205" s="2">
        <v>5.24</v>
      </c>
      <c r="U205" s="1">
        <v>34.5</v>
      </c>
      <c r="V205" s="1">
        <v>137.3</v>
      </c>
      <c r="W205" s="1">
        <v>200.5</v>
      </c>
    </row>
    <row r="206" spans="1:23" ht="12.75">
      <c r="A206" s="9">
        <v>34417</v>
      </c>
      <c r="B206" s="9">
        <v>2006</v>
      </c>
      <c r="C206" s="9">
        <v>12</v>
      </c>
      <c r="D206" s="9">
        <v>5</v>
      </c>
      <c r="E206" s="3">
        <v>12.301</v>
      </c>
      <c r="F206" s="1" t="s">
        <v>20</v>
      </c>
      <c r="G206" s="1" t="s">
        <v>93</v>
      </c>
      <c r="H206" s="1">
        <f aca="true" t="shared" si="1" ref="H206:H235">90-L206</f>
        <v>31.299999999999997</v>
      </c>
      <c r="I206" s="32">
        <v>5.546394</v>
      </c>
      <c r="J206" s="32">
        <v>-5.40703</v>
      </c>
      <c r="K206" s="1">
        <v>219</v>
      </c>
      <c r="L206" s="1">
        <v>58.7</v>
      </c>
      <c r="M206" s="3">
        <v>0.063</v>
      </c>
      <c r="N206" s="1">
        <v>-113.3</v>
      </c>
      <c r="O206" s="1">
        <v>68.5</v>
      </c>
      <c r="P206" s="9">
        <v>371</v>
      </c>
      <c r="Q206" s="3">
        <v>-0.112</v>
      </c>
      <c r="R206" s="3">
        <v>10.422</v>
      </c>
      <c r="S206" s="3">
        <v>10.713</v>
      </c>
      <c r="T206" s="2">
        <v>7.37</v>
      </c>
      <c r="U206" s="1">
        <v>34.5</v>
      </c>
      <c r="V206" s="1">
        <v>137.3</v>
      </c>
      <c r="W206" s="1">
        <v>200.7</v>
      </c>
    </row>
    <row r="207" spans="1:23" ht="12.75">
      <c r="A207" s="9">
        <v>34418</v>
      </c>
      <c r="B207" s="9">
        <v>2006</v>
      </c>
      <c r="C207" s="9">
        <v>12</v>
      </c>
      <c r="D207" s="9">
        <v>5</v>
      </c>
      <c r="E207" s="3">
        <v>12.418</v>
      </c>
      <c r="F207" s="1" t="s">
        <v>20</v>
      </c>
      <c r="G207" s="1" t="s">
        <v>93</v>
      </c>
      <c r="H207" s="1">
        <f t="shared" si="1"/>
        <v>32.3</v>
      </c>
      <c r="I207" s="32">
        <v>5.546394</v>
      </c>
      <c r="J207" s="32">
        <v>-5.40703</v>
      </c>
      <c r="K207" s="1">
        <v>221.6</v>
      </c>
      <c r="L207" s="1">
        <v>57.7</v>
      </c>
      <c r="M207" s="3">
        <v>0.073</v>
      </c>
      <c r="N207" s="1">
        <v>-113.3</v>
      </c>
      <c r="O207" s="1">
        <v>68.5</v>
      </c>
      <c r="P207" s="9">
        <v>375</v>
      </c>
      <c r="Q207" s="3">
        <v>-0.193</v>
      </c>
      <c r="R207" s="3">
        <v>10.414</v>
      </c>
      <c r="S207" s="3">
        <v>10.704</v>
      </c>
      <c r="T207" s="2">
        <v>5.6</v>
      </c>
      <c r="U207" s="1">
        <v>34.3</v>
      </c>
      <c r="V207" s="1">
        <v>137.3</v>
      </c>
      <c r="W207" s="1">
        <v>200.5</v>
      </c>
    </row>
    <row r="208" spans="1:23" ht="12.75">
      <c r="A208" s="9">
        <v>34419</v>
      </c>
      <c r="B208" s="9">
        <v>2006</v>
      </c>
      <c r="C208" s="9">
        <v>12</v>
      </c>
      <c r="D208" s="9">
        <v>5</v>
      </c>
      <c r="E208" s="3">
        <v>12.567</v>
      </c>
      <c r="F208" s="1" t="s">
        <v>21</v>
      </c>
      <c r="G208" s="1" t="s">
        <v>93</v>
      </c>
      <c r="H208" s="1">
        <f t="shared" si="1"/>
        <v>38.8</v>
      </c>
      <c r="I208" s="32">
        <v>9.84261</v>
      </c>
      <c r="J208" s="32">
        <v>14.24738</v>
      </c>
      <c r="K208" s="1">
        <v>91.8</v>
      </c>
      <c r="L208" s="1">
        <v>51.2</v>
      </c>
      <c r="M208" s="3">
        <v>0.086</v>
      </c>
      <c r="N208" s="1">
        <v>-113.3</v>
      </c>
      <c r="O208" s="1">
        <v>68.5</v>
      </c>
      <c r="P208" s="9">
        <v>37</v>
      </c>
      <c r="Q208" s="3">
        <v>0.008</v>
      </c>
      <c r="R208" s="3">
        <v>10.379</v>
      </c>
      <c r="S208" s="3">
        <v>10.672</v>
      </c>
      <c r="T208" s="2">
        <v>1.16</v>
      </c>
      <c r="U208" s="1">
        <v>34.9</v>
      </c>
      <c r="V208" s="1">
        <v>137.2</v>
      </c>
      <c r="W208" s="1">
        <v>200.7</v>
      </c>
    </row>
    <row r="209" spans="1:23" ht="12.75">
      <c r="A209" s="9">
        <v>34420</v>
      </c>
      <c r="B209" s="9">
        <v>2006</v>
      </c>
      <c r="C209" s="9">
        <v>12</v>
      </c>
      <c r="D209" s="9">
        <v>5</v>
      </c>
      <c r="E209" s="3">
        <v>12.658</v>
      </c>
      <c r="F209" s="1" t="s">
        <v>21</v>
      </c>
      <c r="G209" s="1" t="s">
        <v>93</v>
      </c>
      <c r="H209" s="1">
        <f t="shared" si="1"/>
        <v>37.5</v>
      </c>
      <c r="I209" s="32">
        <v>9.842611</v>
      </c>
      <c r="J209" s="32">
        <v>14.24738</v>
      </c>
      <c r="K209" s="1">
        <v>92.3</v>
      </c>
      <c r="L209" s="1">
        <v>52.5</v>
      </c>
      <c r="M209" s="3">
        <v>0.086</v>
      </c>
      <c r="N209" s="1">
        <v>-111.6</v>
      </c>
      <c r="O209" s="1">
        <v>70</v>
      </c>
      <c r="P209" s="9">
        <v>387</v>
      </c>
      <c r="Q209" s="3">
        <v>0.082</v>
      </c>
      <c r="R209" s="3">
        <v>10.386</v>
      </c>
      <c r="S209" s="3">
        <v>10.68</v>
      </c>
      <c r="T209" s="2">
        <v>5.07</v>
      </c>
      <c r="U209" s="1">
        <v>34.6</v>
      </c>
      <c r="V209" s="1">
        <v>137.4</v>
      </c>
      <c r="W209" s="1">
        <v>200.5</v>
      </c>
    </row>
    <row r="210" spans="1:23" ht="12.75">
      <c r="A210" s="9">
        <v>34421</v>
      </c>
      <c r="B210" s="9">
        <v>2006</v>
      </c>
      <c r="C210" s="9">
        <v>12</v>
      </c>
      <c r="D210" s="9">
        <v>5</v>
      </c>
      <c r="E210" s="3">
        <v>12.874</v>
      </c>
      <c r="F210" s="1" t="s">
        <v>20</v>
      </c>
      <c r="G210" s="1" t="s">
        <v>93</v>
      </c>
      <c r="H210" s="1">
        <f t="shared" si="1"/>
        <v>36.9</v>
      </c>
      <c r="I210" s="32">
        <v>5.546394</v>
      </c>
      <c r="J210" s="32">
        <v>-5.40703</v>
      </c>
      <c r="K210" s="1">
        <v>230.4</v>
      </c>
      <c r="L210" s="1">
        <v>53.1</v>
      </c>
      <c r="M210" s="3">
        <v>0.074</v>
      </c>
      <c r="N210" s="1">
        <v>-111.6</v>
      </c>
      <c r="O210" s="1">
        <v>70</v>
      </c>
      <c r="P210" s="9">
        <v>375</v>
      </c>
      <c r="Q210" s="3">
        <v>-0.056</v>
      </c>
      <c r="R210" s="3">
        <v>10.393</v>
      </c>
      <c r="S210" s="3">
        <v>10.685</v>
      </c>
      <c r="T210" s="2">
        <v>2.85</v>
      </c>
      <c r="U210" s="1">
        <v>34.5</v>
      </c>
      <c r="V210" s="1">
        <v>137.5</v>
      </c>
      <c r="W210" s="1">
        <v>200.7</v>
      </c>
    </row>
    <row r="211" spans="1:23" ht="12.75">
      <c r="A211" s="9">
        <v>34422</v>
      </c>
      <c r="B211" s="9">
        <v>2006</v>
      </c>
      <c r="C211" s="9">
        <v>12</v>
      </c>
      <c r="D211" s="9">
        <v>5</v>
      </c>
      <c r="E211" s="3">
        <v>12.99</v>
      </c>
      <c r="F211" s="1" t="s">
        <v>20</v>
      </c>
      <c r="G211" s="1" t="s">
        <v>93</v>
      </c>
      <c r="H211" s="1">
        <f t="shared" si="1"/>
        <v>38.2</v>
      </c>
      <c r="I211" s="32">
        <v>5.546394</v>
      </c>
      <c r="J211" s="32">
        <v>-5.40703</v>
      </c>
      <c r="K211" s="1">
        <v>232.3</v>
      </c>
      <c r="L211" s="1">
        <v>51.8</v>
      </c>
      <c r="M211" s="3">
        <v>0.072</v>
      </c>
      <c r="N211" s="1">
        <v>-111.6</v>
      </c>
      <c r="O211" s="1">
        <v>70</v>
      </c>
      <c r="P211" s="9">
        <v>375</v>
      </c>
      <c r="Q211" s="3">
        <v>-0.113</v>
      </c>
      <c r="R211" s="3">
        <v>10.386</v>
      </c>
      <c r="S211" s="3">
        <v>10.68</v>
      </c>
      <c r="T211" s="2">
        <v>2.83</v>
      </c>
      <c r="U211" s="1">
        <v>34.4</v>
      </c>
      <c r="V211" s="1">
        <v>137.4</v>
      </c>
      <c r="W211" s="1">
        <v>200.5</v>
      </c>
    </row>
    <row r="212" spans="1:23" ht="12.75">
      <c r="A212" s="9">
        <v>34423</v>
      </c>
      <c r="B212" s="9">
        <v>2006</v>
      </c>
      <c r="C212" s="9">
        <v>12</v>
      </c>
      <c r="D212" s="9">
        <v>5</v>
      </c>
      <c r="E212" s="3">
        <v>13.106</v>
      </c>
      <c r="F212" s="1" t="s">
        <v>20</v>
      </c>
      <c r="G212" s="1" t="s">
        <v>93</v>
      </c>
      <c r="H212" s="1">
        <f t="shared" si="1"/>
        <v>39.5</v>
      </c>
      <c r="I212" s="32">
        <v>5.546394</v>
      </c>
      <c r="J212" s="32">
        <v>-5.40703</v>
      </c>
      <c r="K212" s="1">
        <v>234.1</v>
      </c>
      <c r="L212" s="1">
        <v>50.5</v>
      </c>
      <c r="M212" s="3">
        <v>0.073</v>
      </c>
      <c r="N212" s="1">
        <v>-111.6</v>
      </c>
      <c r="O212" s="1">
        <v>70</v>
      </c>
      <c r="P212" s="9">
        <v>375</v>
      </c>
      <c r="Q212" s="3">
        <v>-0.206</v>
      </c>
      <c r="R212" s="3">
        <v>10.376</v>
      </c>
      <c r="S212" s="3">
        <v>10.671</v>
      </c>
      <c r="T212" s="2">
        <v>2.35</v>
      </c>
      <c r="U212" s="1">
        <v>34.6</v>
      </c>
      <c r="V212" s="1">
        <v>137.4</v>
      </c>
      <c r="W212" s="1">
        <v>200.7</v>
      </c>
    </row>
    <row r="213" spans="1:23" ht="12.75">
      <c r="A213" s="9">
        <v>34424</v>
      </c>
      <c r="B213" s="9">
        <v>2006</v>
      </c>
      <c r="C213" s="9">
        <v>12</v>
      </c>
      <c r="D213" s="9">
        <v>5</v>
      </c>
      <c r="E213" s="3">
        <v>13.223</v>
      </c>
      <c r="F213" s="1" t="s">
        <v>20</v>
      </c>
      <c r="G213" s="1" t="s">
        <v>93</v>
      </c>
      <c r="H213" s="1">
        <f t="shared" si="1"/>
        <v>40.9</v>
      </c>
      <c r="I213" s="32">
        <v>5.546394</v>
      </c>
      <c r="J213" s="32">
        <v>-5.40703</v>
      </c>
      <c r="K213" s="1">
        <v>235.8</v>
      </c>
      <c r="L213" s="1">
        <v>49.1</v>
      </c>
      <c r="M213" s="3">
        <v>0.07</v>
      </c>
      <c r="N213" s="1">
        <v>-111.6</v>
      </c>
      <c r="O213" s="1">
        <v>70</v>
      </c>
      <c r="P213" s="9">
        <v>371</v>
      </c>
      <c r="Q213" s="3">
        <v>-0.306</v>
      </c>
      <c r="R213" s="3">
        <v>10.365</v>
      </c>
      <c r="S213" s="3">
        <v>10.661</v>
      </c>
      <c r="T213" s="2">
        <v>3.65</v>
      </c>
      <c r="U213" s="1">
        <v>34.5</v>
      </c>
      <c r="V213" s="1">
        <v>137.5</v>
      </c>
      <c r="W213" s="1">
        <v>200.5</v>
      </c>
    </row>
    <row r="214" spans="1:23" ht="12.75">
      <c r="A214" s="9">
        <v>34425</v>
      </c>
      <c r="B214" s="9">
        <v>2006</v>
      </c>
      <c r="C214" s="9">
        <v>12</v>
      </c>
      <c r="D214" s="9">
        <v>5</v>
      </c>
      <c r="E214" s="3">
        <v>13.391</v>
      </c>
      <c r="F214" s="1" t="s">
        <v>21</v>
      </c>
      <c r="G214" s="1" t="s">
        <v>93</v>
      </c>
      <c r="H214" s="1">
        <f t="shared" si="1"/>
        <v>27.200000000000003</v>
      </c>
      <c r="I214" s="32">
        <v>9.842616</v>
      </c>
      <c r="J214" s="32">
        <v>14.24748</v>
      </c>
      <c r="K214" s="1">
        <v>97.4</v>
      </c>
      <c r="L214" s="1">
        <v>62.8</v>
      </c>
      <c r="M214" s="3">
        <v>0.077</v>
      </c>
      <c r="N214" s="1">
        <v>-111.6</v>
      </c>
      <c r="O214" s="1">
        <v>70</v>
      </c>
      <c r="P214" s="9">
        <v>38</v>
      </c>
      <c r="Q214" s="3">
        <v>0.043</v>
      </c>
      <c r="R214" s="3">
        <v>10.421</v>
      </c>
      <c r="S214" s="3">
        <v>10.712</v>
      </c>
      <c r="T214" s="2">
        <v>2.27</v>
      </c>
      <c r="U214" s="1">
        <v>36</v>
      </c>
      <c r="V214" s="1">
        <v>137.5</v>
      </c>
      <c r="W214" s="1">
        <v>200.4</v>
      </c>
    </row>
    <row r="215" spans="1:23" ht="12.75">
      <c r="A215" s="9">
        <v>34426</v>
      </c>
      <c r="B215" s="9">
        <v>2006</v>
      </c>
      <c r="C215" s="9">
        <v>12</v>
      </c>
      <c r="D215" s="9">
        <v>5</v>
      </c>
      <c r="E215" s="3">
        <v>13.5</v>
      </c>
      <c r="F215" s="1" t="s">
        <v>21</v>
      </c>
      <c r="G215" s="1" t="s">
        <v>93</v>
      </c>
      <c r="H215" s="1">
        <f t="shared" si="1"/>
        <v>25.599999999999994</v>
      </c>
      <c r="I215" s="32">
        <v>9.842616</v>
      </c>
      <c r="J215" s="32">
        <v>14.24749</v>
      </c>
      <c r="K215" s="1">
        <v>98.4</v>
      </c>
      <c r="L215" s="1">
        <v>64.4</v>
      </c>
      <c r="M215" s="3">
        <v>0.077</v>
      </c>
      <c r="N215" s="1">
        <v>-111.8</v>
      </c>
      <c r="O215" s="1">
        <v>75.1</v>
      </c>
      <c r="P215" s="9">
        <v>375</v>
      </c>
      <c r="Q215" s="3">
        <v>0.035</v>
      </c>
      <c r="R215" s="3">
        <v>10.419</v>
      </c>
      <c r="S215" s="3">
        <v>10.712</v>
      </c>
      <c r="T215" s="2">
        <v>2.99</v>
      </c>
      <c r="U215" s="1">
        <v>34.5</v>
      </c>
      <c r="V215" s="1">
        <v>137.6</v>
      </c>
      <c r="W215" s="1">
        <v>200.2</v>
      </c>
    </row>
    <row r="216" spans="1:23" ht="12.75">
      <c r="A216" s="9">
        <v>34427</v>
      </c>
      <c r="B216" s="9">
        <v>2006</v>
      </c>
      <c r="C216" s="9">
        <v>12</v>
      </c>
      <c r="D216" s="9">
        <v>5</v>
      </c>
      <c r="E216" s="3">
        <v>13.709</v>
      </c>
      <c r="F216" s="1" t="s">
        <v>20</v>
      </c>
      <c r="G216" s="1" t="s">
        <v>93</v>
      </c>
      <c r="H216" s="1">
        <f t="shared" si="1"/>
        <v>46.8</v>
      </c>
      <c r="I216" s="32">
        <v>5.546394</v>
      </c>
      <c r="J216" s="32">
        <v>-5.40703</v>
      </c>
      <c r="K216" s="1">
        <v>242</v>
      </c>
      <c r="L216" s="1">
        <v>43.2</v>
      </c>
      <c r="M216" s="3">
        <v>0.076</v>
      </c>
      <c r="N216" s="1">
        <v>-111.8</v>
      </c>
      <c r="O216" s="1">
        <v>75.1</v>
      </c>
      <c r="P216" s="9">
        <v>373</v>
      </c>
      <c r="Q216" s="3">
        <v>-0.06</v>
      </c>
      <c r="R216" s="3">
        <v>10.341</v>
      </c>
      <c r="S216" s="3">
        <v>10.64</v>
      </c>
      <c r="T216" s="2">
        <v>2.79</v>
      </c>
      <c r="U216" s="1">
        <v>34.4</v>
      </c>
      <c r="V216" s="1">
        <v>137.6</v>
      </c>
      <c r="W216" s="1">
        <v>200</v>
      </c>
    </row>
    <row r="217" spans="1:23" ht="12.75">
      <c r="A217" s="9">
        <v>34428</v>
      </c>
      <c r="B217" s="9">
        <v>2006</v>
      </c>
      <c r="C217" s="9">
        <v>12</v>
      </c>
      <c r="D217" s="9">
        <v>5</v>
      </c>
      <c r="E217" s="3">
        <v>13.827</v>
      </c>
      <c r="F217" s="1" t="s">
        <v>20</v>
      </c>
      <c r="G217" s="1" t="s">
        <v>93</v>
      </c>
      <c r="H217" s="1">
        <f t="shared" si="1"/>
        <v>48.3</v>
      </c>
      <c r="I217" s="32">
        <v>5.546394</v>
      </c>
      <c r="J217" s="32">
        <v>-5.40703</v>
      </c>
      <c r="K217" s="1">
        <v>243.3</v>
      </c>
      <c r="L217" s="1">
        <v>41.7</v>
      </c>
      <c r="M217" s="3">
        <v>0.083</v>
      </c>
      <c r="N217" s="1">
        <v>-111.8</v>
      </c>
      <c r="O217" s="1">
        <v>75.1</v>
      </c>
      <c r="P217" s="9">
        <v>370</v>
      </c>
      <c r="Q217" s="3">
        <v>-0.102</v>
      </c>
      <c r="R217" s="3">
        <v>10.336</v>
      </c>
      <c r="S217" s="3">
        <v>10.636</v>
      </c>
      <c r="T217" s="2">
        <v>2.69</v>
      </c>
      <c r="U217" s="1">
        <v>34.6</v>
      </c>
      <c r="V217" s="1">
        <v>137.7</v>
      </c>
      <c r="W217" s="1">
        <v>200.2</v>
      </c>
    </row>
    <row r="218" spans="1:23" ht="12.75">
      <c r="A218" s="9">
        <v>34429</v>
      </c>
      <c r="B218" s="9">
        <v>2006</v>
      </c>
      <c r="C218" s="9">
        <v>12</v>
      </c>
      <c r="D218" s="9">
        <v>5</v>
      </c>
      <c r="E218" s="3">
        <v>13.943</v>
      </c>
      <c r="F218" s="1" t="s">
        <v>20</v>
      </c>
      <c r="G218" s="1" t="s">
        <v>93</v>
      </c>
      <c r="H218" s="1">
        <f t="shared" si="1"/>
        <v>49.7</v>
      </c>
      <c r="I218" s="32">
        <v>5.546394</v>
      </c>
      <c r="J218" s="32">
        <v>-5.40703</v>
      </c>
      <c r="K218" s="1">
        <v>244.5</v>
      </c>
      <c r="L218" s="1">
        <v>40.3</v>
      </c>
      <c r="M218" s="3">
        <v>0.07</v>
      </c>
      <c r="N218" s="1">
        <v>-111.8</v>
      </c>
      <c r="O218" s="1">
        <v>75.1</v>
      </c>
      <c r="P218" s="9">
        <v>371</v>
      </c>
      <c r="Q218" s="3">
        <v>-0.205</v>
      </c>
      <c r="R218" s="3">
        <v>10.324</v>
      </c>
      <c r="S218" s="3">
        <v>10.625</v>
      </c>
      <c r="T218" s="2">
        <v>2.77</v>
      </c>
      <c r="U218" s="1">
        <v>34.4</v>
      </c>
      <c r="V218" s="1">
        <v>137.6</v>
      </c>
      <c r="W218" s="1">
        <v>200</v>
      </c>
    </row>
    <row r="219" spans="1:23" ht="12.75">
      <c r="A219" s="9">
        <v>34430</v>
      </c>
      <c r="B219" s="9">
        <v>2006</v>
      </c>
      <c r="C219" s="9">
        <v>12</v>
      </c>
      <c r="D219" s="9">
        <v>5</v>
      </c>
      <c r="E219" s="3">
        <v>14.059</v>
      </c>
      <c r="F219" s="1" t="s">
        <v>20</v>
      </c>
      <c r="G219" s="1" t="s">
        <v>93</v>
      </c>
      <c r="H219" s="1">
        <f t="shared" si="1"/>
        <v>51.2</v>
      </c>
      <c r="I219" s="32">
        <v>5.546394</v>
      </c>
      <c r="J219" s="32">
        <v>-5.40703</v>
      </c>
      <c r="K219" s="1">
        <v>245.6</v>
      </c>
      <c r="L219" s="1">
        <v>38.8</v>
      </c>
      <c r="M219" s="3">
        <v>0.07</v>
      </c>
      <c r="N219" s="1">
        <v>-111.8</v>
      </c>
      <c r="O219" s="1">
        <v>75.1</v>
      </c>
      <c r="P219" s="9">
        <v>370</v>
      </c>
      <c r="Q219" s="3">
        <v>-0.289</v>
      </c>
      <c r="R219" s="3">
        <v>10.314</v>
      </c>
      <c r="S219" s="3">
        <v>10.617</v>
      </c>
      <c r="T219" s="2">
        <v>2.42</v>
      </c>
      <c r="U219" s="1">
        <v>34.6</v>
      </c>
      <c r="V219" s="1">
        <v>137.6</v>
      </c>
      <c r="W219" s="1">
        <v>200</v>
      </c>
    </row>
    <row r="220" spans="1:23" ht="12.75">
      <c r="A220" s="9">
        <v>34431</v>
      </c>
      <c r="B220" s="9">
        <v>2006</v>
      </c>
      <c r="C220" s="9">
        <v>12</v>
      </c>
      <c r="D220" s="9">
        <v>5</v>
      </c>
      <c r="E220" s="3">
        <v>14.214</v>
      </c>
      <c r="F220" s="1" t="s">
        <v>21</v>
      </c>
      <c r="G220" s="1" t="s">
        <v>93</v>
      </c>
      <c r="H220" s="1">
        <f t="shared" si="1"/>
        <v>15.799999999999997</v>
      </c>
      <c r="I220" s="32">
        <v>9.842621</v>
      </c>
      <c r="J220" s="32">
        <v>14.24758</v>
      </c>
      <c r="K220" s="1">
        <v>107.9</v>
      </c>
      <c r="L220" s="1">
        <v>74.2</v>
      </c>
      <c r="M220" s="3">
        <v>0.075</v>
      </c>
      <c r="N220" s="1">
        <v>-111.8</v>
      </c>
      <c r="O220" s="1">
        <v>75.1</v>
      </c>
      <c r="P220" s="9">
        <v>36</v>
      </c>
      <c r="Q220" s="3">
        <v>0.022</v>
      </c>
      <c r="R220" s="3">
        <v>10.443</v>
      </c>
      <c r="S220" s="3">
        <v>10.734</v>
      </c>
      <c r="T220" s="2">
        <v>0.84</v>
      </c>
      <c r="U220" s="1">
        <v>34.5</v>
      </c>
      <c r="V220" s="1">
        <v>137.6</v>
      </c>
      <c r="W220" s="1">
        <v>200.2</v>
      </c>
    </row>
    <row r="221" spans="1:23" ht="12.75">
      <c r="A221" s="9">
        <v>34432</v>
      </c>
      <c r="B221" s="9">
        <v>2006</v>
      </c>
      <c r="C221" s="9">
        <v>12</v>
      </c>
      <c r="D221" s="9">
        <v>5</v>
      </c>
      <c r="E221" s="3">
        <v>14.285</v>
      </c>
      <c r="F221" s="1" t="s">
        <v>21</v>
      </c>
      <c r="G221" s="1" t="s">
        <v>93</v>
      </c>
      <c r="H221" s="1">
        <f t="shared" si="1"/>
        <v>14.799999999999997</v>
      </c>
      <c r="I221" s="32">
        <v>9.842621</v>
      </c>
      <c r="J221" s="32">
        <v>14.24759</v>
      </c>
      <c r="K221" s="1">
        <v>109.4</v>
      </c>
      <c r="L221" s="1">
        <v>75.2</v>
      </c>
      <c r="M221" s="3">
        <v>0.075</v>
      </c>
      <c r="N221" s="1">
        <v>-110.3</v>
      </c>
      <c r="O221" s="1">
        <v>78</v>
      </c>
      <c r="P221" s="9">
        <v>81</v>
      </c>
      <c r="Q221" s="3">
        <v>0.035</v>
      </c>
      <c r="R221" s="3">
        <v>10.443</v>
      </c>
      <c r="S221" s="3">
        <v>10.736</v>
      </c>
      <c r="T221" s="2">
        <v>0.8</v>
      </c>
      <c r="U221" s="1">
        <v>34.1</v>
      </c>
      <c r="V221" s="1">
        <v>137.7</v>
      </c>
      <c r="W221" s="1">
        <v>200.2</v>
      </c>
    </row>
    <row r="222" spans="1:23" ht="12.75">
      <c r="A222" s="9">
        <v>34433</v>
      </c>
      <c r="B222" s="9">
        <v>2006</v>
      </c>
      <c r="C222" s="9">
        <v>12</v>
      </c>
      <c r="D222" s="9">
        <v>5</v>
      </c>
      <c r="E222" s="3">
        <v>14.391</v>
      </c>
      <c r="F222" s="1" t="s">
        <v>21</v>
      </c>
      <c r="G222" s="1" t="s">
        <v>93</v>
      </c>
      <c r="H222" s="1">
        <f t="shared" si="1"/>
        <v>13.400000000000006</v>
      </c>
      <c r="I222" s="32">
        <v>9.842621</v>
      </c>
      <c r="J222" s="32">
        <v>14.2476</v>
      </c>
      <c r="K222" s="1">
        <v>112.1</v>
      </c>
      <c r="L222" s="1">
        <v>76.6</v>
      </c>
      <c r="M222" s="3">
        <v>0.075</v>
      </c>
      <c r="N222" s="1">
        <v>-114.6</v>
      </c>
      <c r="O222" s="1">
        <v>76.7</v>
      </c>
      <c r="P222" s="9">
        <v>371</v>
      </c>
      <c r="Q222" s="3">
        <v>0.082</v>
      </c>
      <c r="R222" s="3">
        <v>10.45</v>
      </c>
      <c r="S222" s="3">
        <v>10.739</v>
      </c>
      <c r="T222" s="2">
        <v>3.24</v>
      </c>
      <c r="U222" s="1">
        <v>34.5</v>
      </c>
      <c r="V222" s="1">
        <v>137.8</v>
      </c>
      <c r="W222" s="1">
        <v>200</v>
      </c>
    </row>
    <row r="223" spans="1:23" ht="12.75">
      <c r="A223" s="9">
        <v>34434</v>
      </c>
      <c r="B223" s="9">
        <v>2006</v>
      </c>
      <c r="C223" s="9">
        <v>12</v>
      </c>
      <c r="D223" s="9">
        <v>5</v>
      </c>
      <c r="E223" s="3">
        <v>14.607</v>
      </c>
      <c r="F223" s="1" t="s">
        <v>20</v>
      </c>
      <c r="G223" s="1" t="s">
        <v>93</v>
      </c>
      <c r="H223" s="1">
        <f t="shared" si="1"/>
        <v>58.4</v>
      </c>
      <c r="I223" s="32">
        <v>5.546394</v>
      </c>
      <c r="J223" s="32">
        <v>-5.40703</v>
      </c>
      <c r="K223" s="1">
        <v>250.5</v>
      </c>
      <c r="L223" s="1">
        <v>31.6</v>
      </c>
      <c r="M223" s="3">
        <v>0.066</v>
      </c>
      <c r="N223" s="1">
        <v>-114.6</v>
      </c>
      <c r="O223" s="1">
        <v>76.7</v>
      </c>
      <c r="P223" s="9">
        <v>370</v>
      </c>
      <c r="Q223" s="3">
        <v>-0.023</v>
      </c>
      <c r="R223" s="3">
        <v>10.292</v>
      </c>
      <c r="S223" s="3">
        <v>10.599</v>
      </c>
      <c r="T223" s="2">
        <v>0.82</v>
      </c>
      <c r="U223" s="1">
        <v>34.4</v>
      </c>
      <c r="V223" s="1">
        <v>137.8</v>
      </c>
      <c r="W223" s="1">
        <v>200</v>
      </c>
    </row>
    <row r="224" spans="1:23" ht="12.75">
      <c r="A224" s="9">
        <v>34435</v>
      </c>
      <c r="B224" s="9">
        <v>2006</v>
      </c>
      <c r="C224" s="9">
        <v>12</v>
      </c>
      <c r="D224" s="9">
        <v>5</v>
      </c>
      <c r="E224" s="3">
        <v>14.721</v>
      </c>
      <c r="F224" s="1" t="s">
        <v>20</v>
      </c>
      <c r="G224" s="1" t="s">
        <v>93</v>
      </c>
      <c r="H224" s="1">
        <f t="shared" si="1"/>
        <v>59.9</v>
      </c>
      <c r="I224" s="32">
        <v>5.546394</v>
      </c>
      <c r="J224" s="32">
        <v>-5.40703</v>
      </c>
      <c r="K224" s="1">
        <v>251.4</v>
      </c>
      <c r="L224" s="1">
        <v>30.1</v>
      </c>
      <c r="M224" s="3">
        <v>0.066</v>
      </c>
      <c r="N224" s="1">
        <v>-114.6</v>
      </c>
      <c r="O224" s="1">
        <v>76.7</v>
      </c>
      <c r="P224" s="9">
        <v>374</v>
      </c>
      <c r="Q224" s="3">
        <v>-0.084</v>
      </c>
      <c r="R224" s="3">
        <v>10.285</v>
      </c>
      <c r="S224" s="3">
        <v>10.593</v>
      </c>
      <c r="T224" s="2">
        <v>1.8</v>
      </c>
      <c r="U224" s="1">
        <v>34.4</v>
      </c>
      <c r="V224" s="1">
        <v>137.7</v>
      </c>
      <c r="W224" s="1">
        <v>200.2</v>
      </c>
    </row>
    <row r="225" spans="1:23" ht="12.75">
      <c r="A225" s="9">
        <v>34436</v>
      </c>
      <c r="B225" s="9">
        <v>2006</v>
      </c>
      <c r="C225" s="9">
        <v>12</v>
      </c>
      <c r="D225" s="9">
        <v>5</v>
      </c>
      <c r="E225" s="3">
        <v>14.837</v>
      </c>
      <c r="F225" s="1" t="s">
        <v>20</v>
      </c>
      <c r="G225" s="1" t="s">
        <v>93</v>
      </c>
      <c r="H225" s="1">
        <f t="shared" si="1"/>
        <v>61.5</v>
      </c>
      <c r="I225" s="32">
        <v>5.546394</v>
      </c>
      <c r="J225" s="32">
        <v>-5.40703</v>
      </c>
      <c r="K225" s="1">
        <v>252.2</v>
      </c>
      <c r="L225" s="1">
        <v>28.5</v>
      </c>
      <c r="M225" s="3">
        <v>0.076</v>
      </c>
      <c r="N225" s="1">
        <v>-114.6</v>
      </c>
      <c r="O225" s="1">
        <v>76.7</v>
      </c>
      <c r="P225" s="9">
        <v>373</v>
      </c>
      <c r="Q225" s="3">
        <v>-0.13</v>
      </c>
      <c r="R225" s="3">
        <v>10.279</v>
      </c>
      <c r="S225" s="3">
        <v>10.588</v>
      </c>
      <c r="T225" s="2">
        <v>1.14</v>
      </c>
      <c r="U225" s="1">
        <v>34.5</v>
      </c>
      <c r="V225" s="1">
        <v>137.7</v>
      </c>
      <c r="W225" s="1">
        <v>200.5</v>
      </c>
    </row>
    <row r="226" spans="1:23" ht="12.75">
      <c r="A226" s="9">
        <v>34437</v>
      </c>
      <c r="B226" s="9">
        <v>2006</v>
      </c>
      <c r="C226" s="9">
        <v>12</v>
      </c>
      <c r="D226" s="9">
        <v>5</v>
      </c>
      <c r="E226" s="3">
        <v>14.953</v>
      </c>
      <c r="F226" s="1" t="s">
        <v>20</v>
      </c>
      <c r="G226" s="1" t="s">
        <v>93</v>
      </c>
      <c r="H226" s="1">
        <f t="shared" si="1"/>
        <v>63.1</v>
      </c>
      <c r="I226" s="32">
        <v>5.546394</v>
      </c>
      <c r="J226" s="32">
        <v>-5.40703</v>
      </c>
      <c r="K226" s="1">
        <v>253.1</v>
      </c>
      <c r="L226" s="1">
        <v>26.9</v>
      </c>
      <c r="M226" s="3">
        <v>0.072</v>
      </c>
      <c r="N226" s="1">
        <v>-114.6</v>
      </c>
      <c r="O226" s="1">
        <v>76.7</v>
      </c>
      <c r="P226" s="9">
        <v>371</v>
      </c>
      <c r="Q226" s="3">
        <v>-0.186</v>
      </c>
      <c r="R226" s="3">
        <v>10.273</v>
      </c>
      <c r="S226" s="3">
        <v>10.582</v>
      </c>
      <c r="T226" s="2">
        <v>2.11</v>
      </c>
      <c r="U226" s="1">
        <v>34.3</v>
      </c>
      <c r="V226" s="1">
        <v>137.6</v>
      </c>
      <c r="W226" s="1">
        <v>200.2</v>
      </c>
    </row>
    <row r="227" spans="1:23" ht="12.75">
      <c r="A227" s="9">
        <v>34438</v>
      </c>
      <c r="B227" s="9">
        <v>2006</v>
      </c>
      <c r="C227" s="9">
        <v>12</v>
      </c>
      <c r="D227" s="9">
        <v>5</v>
      </c>
      <c r="E227" s="3">
        <v>15.1</v>
      </c>
      <c r="F227" s="1" t="s">
        <v>21</v>
      </c>
      <c r="G227" s="1" t="s">
        <v>93</v>
      </c>
      <c r="H227" s="1">
        <f t="shared" si="1"/>
        <v>5.799999999999997</v>
      </c>
      <c r="I227" s="32">
        <v>9.842626</v>
      </c>
      <c r="J227" s="32">
        <v>14.24769</v>
      </c>
      <c r="K227" s="1">
        <v>156.7</v>
      </c>
      <c r="L227" s="1">
        <v>84.2</v>
      </c>
      <c r="M227" s="3">
        <v>0.069</v>
      </c>
      <c r="N227" s="1">
        <v>-114.6</v>
      </c>
      <c r="O227" s="1">
        <v>76.7</v>
      </c>
      <c r="P227" s="9">
        <v>35</v>
      </c>
      <c r="Q227" s="3">
        <v>-0.031</v>
      </c>
      <c r="R227" s="3">
        <v>10.442</v>
      </c>
      <c r="S227" s="3">
        <v>10.734</v>
      </c>
      <c r="T227" s="2">
        <v>1.52</v>
      </c>
      <c r="U227" s="1">
        <v>34.5</v>
      </c>
      <c r="V227" s="1">
        <v>137.7</v>
      </c>
      <c r="W227" s="1">
        <v>200.4</v>
      </c>
    </row>
    <row r="228" spans="1:23" ht="12.75">
      <c r="A228" s="9">
        <v>34439</v>
      </c>
      <c r="B228" s="9">
        <v>2006</v>
      </c>
      <c r="C228" s="9">
        <v>12</v>
      </c>
      <c r="D228" s="9">
        <v>5</v>
      </c>
      <c r="E228" s="3">
        <v>15.197</v>
      </c>
      <c r="F228" s="1" t="s">
        <v>21</v>
      </c>
      <c r="G228" s="1" t="s">
        <v>93</v>
      </c>
      <c r="H228" s="1">
        <f t="shared" si="1"/>
        <v>5.5</v>
      </c>
      <c r="I228" s="32">
        <v>9.842626</v>
      </c>
      <c r="J228" s="32">
        <v>14.2477</v>
      </c>
      <c r="K228" s="1">
        <v>170.1</v>
      </c>
      <c r="L228" s="1">
        <v>84.5</v>
      </c>
      <c r="M228" s="3">
        <v>0.069</v>
      </c>
      <c r="N228" s="1">
        <v>-116.9</v>
      </c>
      <c r="O228" s="1">
        <v>76.7</v>
      </c>
      <c r="P228" s="9">
        <v>371</v>
      </c>
      <c r="Q228" s="3">
        <v>0.018</v>
      </c>
      <c r="R228" s="3">
        <v>10.448</v>
      </c>
      <c r="S228" s="3">
        <v>10.738</v>
      </c>
      <c r="T228" s="2">
        <v>3.57</v>
      </c>
      <c r="U228" s="1">
        <v>34.4</v>
      </c>
      <c r="V228" s="1">
        <v>137.7</v>
      </c>
      <c r="W228" s="1">
        <v>200.4</v>
      </c>
    </row>
    <row r="229" spans="1:23" ht="12.75">
      <c r="A229" s="9">
        <v>34440</v>
      </c>
      <c r="B229" s="9">
        <v>2006</v>
      </c>
      <c r="C229" s="9">
        <v>12</v>
      </c>
      <c r="D229" s="9">
        <v>5</v>
      </c>
      <c r="E229" s="3">
        <v>15.33</v>
      </c>
      <c r="F229" s="1" t="s">
        <v>21</v>
      </c>
      <c r="G229" s="1" t="s">
        <v>93</v>
      </c>
      <c r="H229" s="1">
        <f t="shared" si="1"/>
        <v>5.5</v>
      </c>
      <c r="I229" s="32">
        <v>9.842627</v>
      </c>
      <c r="J229" s="32">
        <v>14.24771</v>
      </c>
      <c r="K229" s="1">
        <v>189.4</v>
      </c>
      <c r="L229" s="1">
        <v>84.5</v>
      </c>
      <c r="M229" s="3">
        <v>0.041</v>
      </c>
      <c r="N229" s="1">
        <v>-116.9</v>
      </c>
      <c r="O229" s="1">
        <v>76.7</v>
      </c>
      <c r="P229" s="9">
        <v>376</v>
      </c>
      <c r="Q229" s="3">
        <v>0.033</v>
      </c>
      <c r="R229" s="3">
        <v>10.45</v>
      </c>
      <c r="S229" s="3">
        <v>10.739</v>
      </c>
      <c r="T229" s="2">
        <v>3.76</v>
      </c>
      <c r="U229" s="1">
        <v>34.4</v>
      </c>
      <c r="V229" s="1">
        <v>137.6</v>
      </c>
      <c r="W229" s="1">
        <v>200.3</v>
      </c>
    </row>
    <row r="230" spans="1:23" ht="12.75">
      <c r="A230" s="9">
        <v>34441</v>
      </c>
      <c r="B230" s="9">
        <v>2006</v>
      </c>
      <c r="C230" s="9">
        <v>12</v>
      </c>
      <c r="D230" s="9">
        <v>5</v>
      </c>
      <c r="E230" s="3">
        <v>15.454</v>
      </c>
      <c r="F230" s="1" t="s">
        <v>21</v>
      </c>
      <c r="G230" s="1" t="s">
        <v>93</v>
      </c>
      <c r="H230" s="1">
        <f t="shared" si="1"/>
        <v>6</v>
      </c>
      <c r="I230" s="32">
        <v>9.842628</v>
      </c>
      <c r="J230" s="32">
        <v>14.24773</v>
      </c>
      <c r="K230" s="1">
        <v>205.9</v>
      </c>
      <c r="L230" s="1">
        <v>84</v>
      </c>
      <c r="M230" s="3">
        <v>0.07</v>
      </c>
      <c r="N230" s="1">
        <v>-116.9</v>
      </c>
      <c r="O230" s="1">
        <v>76.7</v>
      </c>
      <c r="P230" s="9">
        <v>376</v>
      </c>
      <c r="Q230" s="3">
        <v>0.074</v>
      </c>
      <c r="R230" s="3">
        <v>10.454</v>
      </c>
      <c r="S230" s="3">
        <v>10.743</v>
      </c>
      <c r="T230" s="2">
        <v>3.47</v>
      </c>
      <c r="U230" s="1">
        <v>34.6</v>
      </c>
      <c r="V230" s="1">
        <v>137.6</v>
      </c>
      <c r="W230" s="1">
        <v>200</v>
      </c>
    </row>
    <row r="231" spans="1:23" ht="12.75">
      <c r="A231" s="9">
        <v>34442</v>
      </c>
      <c r="B231" s="9">
        <v>2006</v>
      </c>
      <c r="C231" s="9">
        <v>12</v>
      </c>
      <c r="D231" s="9">
        <v>5</v>
      </c>
      <c r="E231" s="3">
        <v>15.551</v>
      </c>
      <c r="F231" s="1" t="s">
        <v>21</v>
      </c>
      <c r="G231" s="1" t="s">
        <v>93</v>
      </c>
      <c r="H231" s="1">
        <f t="shared" si="1"/>
        <v>6.700000000000003</v>
      </c>
      <c r="I231" s="32">
        <v>9.842628</v>
      </c>
      <c r="J231" s="32">
        <v>14.24775</v>
      </c>
      <c r="K231" s="1">
        <v>216.9</v>
      </c>
      <c r="L231" s="1">
        <v>83.3</v>
      </c>
      <c r="M231" s="3">
        <v>0.07</v>
      </c>
      <c r="N231" s="1">
        <v>-116.9</v>
      </c>
      <c r="O231" s="1">
        <v>76.7</v>
      </c>
      <c r="P231" s="9">
        <v>40</v>
      </c>
      <c r="Q231" s="3">
        <v>0.049</v>
      </c>
      <c r="R231" s="3">
        <v>10.452</v>
      </c>
      <c r="S231" s="3">
        <v>10.741</v>
      </c>
      <c r="T231" s="2">
        <v>1.32</v>
      </c>
      <c r="U231" s="1">
        <v>34.6</v>
      </c>
      <c r="V231" s="1">
        <v>137.6</v>
      </c>
      <c r="W231" s="1">
        <v>200.3</v>
      </c>
    </row>
    <row r="232" spans="1:23" ht="12.75">
      <c r="A232" s="9">
        <v>34443</v>
      </c>
      <c r="B232" s="9">
        <v>2006</v>
      </c>
      <c r="C232" s="9">
        <v>12</v>
      </c>
      <c r="D232" s="9">
        <v>5</v>
      </c>
      <c r="E232" s="3">
        <v>15.652</v>
      </c>
      <c r="F232" s="1" t="s">
        <v>21</v>
      </c>
      <c r="G232" s="1" t="s">
        <v>93</v>
      </c>
      <c r="H232" s="1">
        <f t="shared" si="1"/>
        <v>7.700000000000003</v>
      </c>
      <c r="I232" s="32">
        <v>9.842628</v>
      </c>
      <c r="J232" s="32">
        <v>14.24776</v>
      </c>
      <c r="K232" s="1">
        <v>225.3</v>
      </c>
      <c r="L232" s="1">
        <v>82.3</v>
      </c>
      <c r="M232" s="3">
        <v>0.07</v>
      </c>
      <c r="N232" s="1">
        <v>-116.9</v>
      </c>
      <c r="O232" s="1">
        <v>74.4</v>
      </c>
      <c r="P232" s="9">
        <v>376</v>
      </c>
      <c r="Q232" s="3">
        <v>-0.006</v>
      </c>
      <c r="R232" s="3">
        <v>10.445</v>
      </c>
      <c r="S232" s="3">
        <v>10.736</v>
      </c>
      <c r="T232" s="2">
        <v>2.98</v>
      </c>
      <c r="U232" s="1">
        <v>34.4</v>
      </c>
      <c r="V232" s="1">
        <v>137.5</v>
      </c>
      <c r="W232" s="1">
        <v>200</v>
      </c>
    </row>
    <row r="233" spans="1:23" ht="12.75">
      <c r="A233" s="9">
        <v>34444</v>
      </c>
      <c r="B233" s="9">
        <v>2006</v>
      </c>
      <c r="C233" s="9">
        <v>12</v>
      </c>
      <c r="D233" s="9">
        <v>5</v>
      </c>
      <c r="E233" s="3">
        <v>15.773</v>
      </c>
      <c r="F233" s="1" t="s">
        <v>21</v>
      </c>
      <c r="G233" s="1" t="s">
        <v>93</v>
      </c>
      <c r="H233" s="1">
        <f t="shared" si="1"/>
        <v>9</v>
      </c>
      <c r="I233" s="32">
        <v>9.842629</v>
      </c>
      <c r="J233" s="32">
        <v>14.24777</v>
      </c>
      <c r="K233" s="1">
        <v>233.4</v>
      </c>
      <c r="L233" s="1">
        <v>81</v>
      </c>
      <c r="M233" s="3">
        <v>0.063</v>
      </c>
      <c r="N233" s="1">
        <v>-116.9</v>
      </c>
      <c r="O233" s="1">
        <v>74.4</v>
      </c>
      <c r="P233" s="9">
        <v>374</v>
      </c>
      <c r="Q233" s="3">
        <v>0.003</v>
      </c>
      <c r="R233" s="3">
        <v>10.447</v>
      </c>
      <c r="S233" s="3">
        <v>10.736</v>
      </c>
      <c r="T233" s="2">
        <v>4.36</v>
      </c>
      <c r="U233" s="1">
        <v>34.5</v>
      </c>
      <c r="V233" s="1">
        <v>137.5</v>
      </c>
      <c r="W233" s="1">
        <v>200.3</v>
      </c>
    </row>
    <row r="234" spans="1:23" ht="12.75">
      <c r="A234" s="9">
        <v>34445</v>
      </c>
      <c r="B234" s="9">
        <v>2006</v>
      </c>
      <c r="C234" s="9">
        <v>12</v>
      </c>
      <c r="D234" s="9">
        <v>5</v>
      </c>
      <c r="E234" s="3">
        <v>15.901</v>
      </c>
      <c r="F234" s="1" t="s">
        <v>21</v>
      </c>
      <c r="G234" s="1" t="s">
        <v>93</v>
      </c>
      <c r="H234" s="1">
        <f t="shared" si="1"/>
        <v>10.5</v>
      </c>
      <c r="I234" s="32">
        <v>9.842629</v>
      </c>
      <c r="J234" s="32">
        <v>14.24779</v>
      </c>
      <c r="K234" s="1">
        <v>239.8</v>
      </c>
      <c r="L234" s="1">
        <v>79.5</v>
      </c>
      <c r="M234" s="3">
        <v>0.079</v>
      </c>
      <c r="N234" s="1">
        <v>-116.9</v>
      </c>
      <c r="O234" s="1">
        <v>74.4</v>
      </c>
      <c r="P234" s="9">
        <v>372</v>
      </c>
      <c r="Q234" s="3">
        <v>0.006</v>
      </c>
      <c r="R234" s="3">
        <v>10.447</v>
      </c>
      <c r="S234" s="3">
        <v>10.736</v>
      </c>
      <c r="T234" s="2">
        <v>4.6</v>
      </c>
      <c r="U234" s="1">
        <v>34.3</v>
      </c>
      <c r="V234" s="1">
        <v>137.5</v>
      </c>
      <c r="W234" s="1">
        <v>200.1</v>
      </c>
    </row>
    <row r="235" spans="1:23" ht="12.75">
      <c r="A235" s="9">
        <v>34446</v>
      </c>
      <c r="B235" s="9">
        <v>2006</v>
      </c>
      <c r="C235" s="9">
        <v>12</v>
      </c>
      <c r="D235" s="9">
        <v>5</v>
      </c>
      <c r="E235" s="3">
        <v>16.019</v>
      </c>
      <c r="F235" s="1" t="s">
        <v>21</v>
      </c>
      <c r="G235" s="1" t="s">
        <v>93</v>
      </c>
      <c r="H235" s="1">
        <f t="shared" si="1"/>
        <v>12</v>
      </c>
      <c r="I235" s="32">
        <v>9.84263</v>
      </c>
      <c r="J235" s="32">
        <v>14.2478</v>
      </c>
      <c r="K235" s="1">
        <v>244.3</v>
      </c>
      <c r="L235" s="1">
        <v>78</v>
      </c>
      <c r="M235" s="3">
        <v>0.079</v>
      </c>
      <c r="N235" s="1">
        <v>-116.9</v>
      </c>
      <c r="O235" s="1">
        <v>74.4</v>
      </c>
      <c r="P235" s="9">
        <v>374</v>
      </c>
      <c r="Q235" s="3">
        <v>-0.059</v>
      </c>
      <c r="R235" s="3">
        <v>10.44</v>
      </c>
      <c r="S235" s="3">
        <v>10.729</v>
      </c>
      <c r="T235" s="2">
        <v>3.18</v>
      </c>
      <c r="U235" s="1">
        <v>34.5</v>
      </c>
      <c r="V235" s="1">
        <v>137.4</v>
      </c>
      <c r="W235" s="1">
        <v>200.1</v>
      </c>
    </row>
    <row r="236" spans="14:15" ht="12.75">
      <c r="N236" s="1"/>
      <c r="O236" s="1"/>
    </row>
    <row r="237" spans="14:15" ht="12.75">
      <c r="N237" s="1"/>
      <c r="O237" s="1"/>
    </row>
    <row r="238" spans="14:15" ht="12.75">
      <c r="N238" s="1"/>
      <c r="O238" s="1"/>
    </row>
    <row r="239" spans="14:15" ht="12.75">
      <c r="N239" s="1"/>
      <c r="O239" s="1"/>
    </row>
    <row r="240" spans="14:15" ht="12.75">
      <c r="N240" s="1"/>
      <c r="O240" s="1"/>
    </row>
    <row r="241" spans="14:15" ht="12.75">
      <c r="N241" s="1"/>
      <c r="O241" s="1"/>
    </row>
    <row r="242" spans="14:15" ht="12.75">
      <c r="N242" s="1"/>
      <c r="O242" s="1"/>
    </row>
    <row r="243" spans="14:15" ht="12.75">
      <c r="N243" s="1"/>
      <c r="O243" s="1"/>
    </row>
    <row r="244" spans="14:15" ht="12.75">
      <c r="N244" s="1"/>
      <c r="O244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1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0.421875" style="18" customWidth="1"/>
    <col min="2" max="5" width="9.140625" style="18" customWidth="1"/>
    <col min="6" max="7" width="16.7109375" style="18" customWidth="1"/>
    <col min="8" max="8" width="15.8515625" style="18" customWidth="1"/>
    <col min="9" max="9" width="15.57421875" style="18" customWidth="1"/>
    <col min="10" max="12" width="10.8515625" style="18" customWidth="1"/>
    <col min="13" max="14" width="9.140625" style="18" customWidth="1"/>
    <col min="15" max="16" width="9.8515625" style="18" bestFit="1" customWidth="1"/>
    <col min="17" max="16384" width="9.140625" style="18" customWidth="1"/>
  </cols>
  <sheetData>
    <row r="1" spans="2:6" s="6" customFormat="1" ht="12.75">
      <c r="B1" s="6" t="s">
        <v>95</v>
      </c>
      <c r="F1" s="6" t="s">
        <v>96</v>
      </c>
    </row>
    <row r="2" spans="2:12" s="6" customFormat="1" ht="12.75">
      <c r="B2" s="6" t="s">
        <v>94</v>
      </c>
      <c r="F2" s="6" t="s">
        <v>41</v>
      </c>
      <c r="L2" s="10"/>
    </row>
    <row r="3" spans="11:16" s="6" customFormat="1" ht="12.75">
      <c r="K3" s="10"/>
      <c r="M3" s="4"/>
      <c r="N3" s="4"/>
      <c r="O3" s="4"/>
      <c r="P3" s="4"/>
    </row>
    <row r="4" spans="3:7" s="6" customFormat="1" ht="12.75">
      <c r="C4" s="11" t="s">
        <v>61</v>
      </c>
      <c r="F4" s="11" t="s">
        <v>62</v>
      </c>
      <c r="G4" s="11" t="s">
        <v>63</v>
      </c>
    </row>
    <row r="5" spans="3:7" s="6" customFormat="1" ht="12.75">
      <c r="C5" s="6">
        <v>10</v>
      </c>
      <c r="F5" s="6">
        <v>-117.7</v>
      </c>
      <c r="G5" s="6">
        <v>75.1</v>
      </c>
    </row>
    <row r="6" s="6" customFormat="1" ht="12.75">
      <c r="G6" s="6" t="s">
        <v>91</v>
      </c>
    </row>
    <row r="7" spans="3:16" s="6" customFormat="1" ht="12.75">
      <c r="C7" s="11" t="s">
        <v>42</v>
      </c>
      <c r="F7" s="11" t="s">
        <v>55</v>
      </c>
      <c r="G7" s="11" t="s">
        <v>56</v>
      </c>
      <c r="H7" s="11" t="s">
        <v>59</v>
      </c>
      <c r="I7" s="11" t="s">
        <v>60</v>
      </c>
      <c r="J7" s="11" t="s">
        <v>53</v>
      </c>
      <c r="K7" s="11"/>
      <c r="L7" s="11"/>
      <c r="O7" s="11" t="s">
        <v>44</v>
      </c>
      <c r="P7" s="11" t="s">
        <v>44</v>
      </c>
    </row>
    <row r="8" spans="3:16" s="6" customFormat="1" ht="12.75">
      <c r="C8" s="7">
        <v>-0.15355220940453587</v>
      </c>
      <c r="F8" s="8">
        <v>8.7E-05</v>
      </c>
      <c r="G8" s="8">
        <v>-5.8E-05</v>
      </c>
      <c r="H8" s="6">
        <v>-10.85</v>
      </c>
      <c r="I8" s="6">
        <v>0</v>
      </c>
      <c r="J8" s="7">
        <v>0</v>
      </c>
      <c r="O8" s="4">
        <f>AVERAGE(O22:O1005)</f>
        <v>0.03800148494248855</v>
      </c>
      <c r="P8" s="4">
        <f>AVERAGE(P22:P1005)</f>
        <v>0.0007681171249520896</v>
      </c>
    </row>
    <row r="9" spans="6:7" s="6" customFormat="1" ht="12.75">
      <c r="F9" s="8"/>
      <c r="G9" s="8"/>
    </row>
    <row r="10" spans="3:16" s="6" customFormat="1" ht="12.75">
      <c r="C10" s="11" t="s">
        <v>43</v>
      </c>
      <c r="F10" s="11" t="s">
        <v>57</v>
      </c>
      <c r="G10" s="11" t="s">
        <v>58</v>
      </c>
      <c r="H10" s="11" t="s">
        <v>51</v>
      </c>
      <c r="I10" s="11" t="s">
        <v>52</v>
      </c>
      <c r="J10" s="11" t="s">
        <v>54</v>
      </c>
      <c r="K10" s="11"/>
      <c r="L10" s="11"/>
      <c r="O10" s="11" t="s">
        <v>45</v>
      </c>
      <c r="P10" s="11" t="s">
        <v>45</v>
      </c>
    </row>
    <row r="11" spans="2:16" s="13" customFormat="1" ht="15">
      <c r="B11" s="6"/>
      <c r="C11" s="7">
        <v>0.3388370725039128</v>
      </c>
      <c r="D11" s="6"/>
      <c r="E11" s="6"/>
      <c r="F11" s="8">
        <v>-5.3E-05</v>
      </c>
      <c r="G11" s="8">
        <v>5.5E-05</v>
      </c>
      <c r="H11" s="6">
        <v>42</v>
      </c>
      <c r="I11" s="6">
        <v>-39</v>
      </c>
      <c r="J11" s="7">
        <v>0</v>
      </c>
      <c r="K11" s="6"/>
      <c r="L11" s="6"/>
      <c r="M11" s="6"/>
      <c r="N11" s="6"/>
      <c r="O11" s="12">
        <f>STDEV(O22:O1005)</f>
        <v>1.0413834591715625</v>
      </c>
      <c r="P11" s="12">
        <f>STDEV(P22:P1005)</f>
        <v>1.0352310565752152</v>
      </c>
    </row>
    <row r="12" spans="6:16" s="13" customFormat="1" ht="15">
      <c r="F12" s="8"/>
      <c r="G12" s="8"/>
      <c r="J12" s="6"/>
      <c r="O12" s="12"/>
      <c r="P12" s="15"/>
    </row>
    <row r="13" spans="6:16" s="13" customFormat="1" ht="12.75">
      <c r="F13" s="13" t="s">
        <v>66</v>
      </c>
      <c r="G13" s="14" t="s">
        <v>65</v>
      </c>
      <c r="O13" s="15"/>
      <c r="P13" s="15"/>
    </row>
    <row r="14" spans="6:16" s="13" customFormat="1" ht="12.75">
      <c r="F14" s="16">
        <v>0</v>
      </c>
      <c r="G14" s="16">
        <v>0</v>
      </c>
      <c r="O14" s="15"/>
      <c r="P14" s="15"/>
    </row>
    <row r="15" s="13" customFormat="1" ht="12.75">
      <c r="G15" s="14"/>
    </row>
    <row r="16" spans="2:16" ht="12.7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 t="s">
        <v>39</v>
      </c>
      <c r="N16" s="17" t="s">
        <v>39</v>
      </c>
      <c r="O16" s="17" t="s">
        <v>30</v>
      </c>
      <c r="P16" s="17" t="s">
        <v>30</v>
      </c>
    </row>
    <row r="17" spans="1:16" ht="12.75">
      <c r="A17" s="19" t="s">
        <v>90</v>
      </c>
      <c r="B17" s="17" t="s">
        <v>32</v>
      </c>
      <c r="C17" s="17" t="s">
        <v>31</v>
      </c>
      <c r="D17" s="17" t="s">
        <v>33</v>
      </c>
      <c r="E17" s="17" t="s">
        <v>34</v>
      </c>
      <c r="F17" s="17" t="s">
        <v>35</v>
      </c>
      <c r="G17" s="17" t="s">
        <v>36</v>
      </c>
      <c r="H17" s="17" t="s">
        <v>40</v>
      </c>
      <c r="I17" s="17" t="s">
        <v>38</v>
      </c>
      <c r="J17" s="17" t="s">
        <v>37</v>
      </c>
      <c r="K17" s="17" t="s">
        <v>64</v>
      </c>
      <c r="L17" s="17" t="s">
        <v>28</v>
      </c>
      <c r="M17" s="17" t="s">
        <v>35</v>
      </c>
      <c r="N17" s="17" t="s">
        <v>36</v>
      </c>
      <c r="O17" s="17" t="s">
        <v>35</v>
      </c>
      <c r="P17" s="17" t="s">
        <v>36</v>
      </c>
    </row>
    <row r="18" spans="2:16" ht="12.75">
      <c r="B18" s="17"/>
      <c r="C18" s="17" t="s">
        <v>46</v>
      </c>
      <c r="D18" s="17" t="s">
        <v>47</v>
      </c>
      <c r="E18" s="17" t="s">
        <v>47</v>
      </c>
      <c r="F18" s="17" t="s">
        <v>48</v>
      </c>
      <c r="G18" s="17" t="s">
        <v>48</v>
      </c>
      <c r="H18" s="17" t="s">
        <v>49</v>
      </c>
      <c r="I18" s="17" t="s">
        <v>49</v>
      </c>
      <c r="J18" s="17" t="s">
        <v>50</v>
      </c>
      <c r="K18" s="17"/>
      <c r="L18" s="17" t="s">
        <v>29</v>
      </c>
      <c r="M18" s="17" t="s">
        <v>48</v>
      </c>
      <c r="N18" s="17" t="s">
        <v>48</v>
      </c>
      <c r="O18" s="17" t="s">
        <v>48</v>
      </c>
      <c r="P18" s="17" t="s">
        <v>48</v>
      </c>
    </row>
    <row r="19" spans="2:16" ht="12.75">
      <c r="B19" s="17"/>
      <c r="C19" s="17"/>
      <c r="D19" s="20" t="s">
        <v>67</v>
      </c>
      <c r="E19" s="17">
        <v>58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2:16" ht="12.75">
      <c r="B20" s="21" t="s">
        <v>27</v>
      </c>
      <c r="C20" s="22">
        <v>10</v>
      </c>
      <c r="D20" s="17">
        <v>309</v>
      </c>
      <c r="E20" s="17">
        <f>90-E19</f>
        <v>32</v>
      </c>
      <c r="F20" s="23">
        <v>-151.7</v>
      </c>
      <c r="G20" s="23">
        <v>50.8</v>
      </c>
      <c r="H20" s="22">
        <v>-10.85</v>
      </c>
      <c r="I20" s="24">
        <v>0</v>
      </c>
      <c r="J20" s="24">
        <v>0</v>
      </c>
      <c r="K20" s="25"/>
      <c r="L20" s="25"/>
      <c r="M20" s="26">
        <f>F$5+F$8*E20*3600+F$11*E20*E20*PI()/180*3600+(H20-H$8)*H$11+J$8*J20+(C20-C$5)*C$8+F$14*COS(D20*PI()/180)</f>
        <v>-111.08761032991251</v>
      </c>
      <c r="N20" s="26">
        <f>G$5+G$8*E20*3600+G$11*E20*E20*PI()/180*3600+(I20-I$8)*I$11+J$11*J20+(C20-C$5)*C$11+G$14*SIN(D20*PI()/180)</f>
        <v>71.95708996500353</v>
      </c>
      <c r="O20" s="23">
        <f>F20-M20</f>
        <v>-40.61238967008748</v>
      </c>
      <c r="P20" s="23">
        <f>G20-N20</f>
        <v>-21.157089965003536</v>
      </c>
    </row>
    <row r="21" spans="2:16" ht="12.75">
      <c r="B21" s="17"/>
      <c r="C21" s="17"/>
      <c r="D21" s="17"/>
      <c r="E21" s="17"/>
      <c r="F21" s="17"/>
      <c r="G21" s="17"/>
      <c r="H21" s="30"/>
      <c r="I21" s="17"/>
      <c r="J21" s="17"/>
      <c r="K21" s="17"/>
      <c r="L21" s="17"/>
      <c r="M21" s="17"/>
      <c r="N21" s="17"/>
      <c r="O21" s="17"/>
      <c r="P21" s="17"/>
    </row>
    <row r="22" spans="2:16" ht="12.75">
      <c r="B22" s="27"/>
      <c r="C22" s="22"/>
      <c r="D22" s="23"/>
      <c r="E22" s="23"/>
      <c r="F22" s="23"/>
      <c r="G22" s="23"/>
      <c r="H22" s="22"/>
      <c r="I22" s="24"/>
      <c r="J22" s="22"/>
      <c r="K22" s="17"/>
      <c r="L22" s="22"/>
      <c r="M22" s="23"/>
      <c r="N22" s="23"/>
      <c r="O22" s="23"/>
      <c r="P22" s="23"/>
    </row>
    <row r="23" spans="2:16" ht="12.75">
      <c r="B23" s="27"/>
      <c r="C23" s="22"/>
      <c r="D23" s="23"/>
      <c r="E23" s="23"/>
      <c r="F23" s="23"/>
      <c r="G23" s="23"/>
      <c r="H23" s="22"/>
      <c r="I23" s="24"/>
      <c r="J23" s="22"/>
      <c r="K23" s="24"/>
      <c r="L23" s="22"/>
      <c r="M23" s="23"/>
      <c r="N23" s="23"/>
      <c r="O23" s="23"/>
      <c r="P23" s="23"/>
    </row>
    <row r="24" spans="2:16" ht="12.75">
      <c r="B24" s="9">
        <v>34353</v>
      </c>
      <c r="C24" s="3">
        <v>4.839</v>
      </c>
      <c r="D24" s="1">
        <v>197.1</v>
      </c>
      <c r="E24" s="1">
        <v>28.9</v>
      </c>
      <c r="F24" s="1">
        <v>-113.55</v>
      </c>
      <c r="G24" s="1">
        <v>69.45</v>
      </c>
      <c r="H24" s="2">
        <v>-10.85</v>
      </c>
      <c r="I24" s="2">
        <v>0</v>
      </c>
      <c r="J24" s="3">
        <v>3.31035400390507</v>
      </c>
      <c r="K24" s="22"/>
      <c r="L24" s="3"/>
      <c r="M24" s="23">
        <f>F$5+F$8*E24*3600+F$11*E24*E24*PI()/180*3600+(H24-H$8)*H$11+J$8*J24+(C24-C$5)*C$8+F$14*COS(D24*PI()/180)</f>
        <v>-110.63736002348021</v>
      </c>
      <c r="N24" s="23">
        <f>G$5+G$8*E24*3600+G$11*E24*E24*PI()/180*3600+(I24-I$8)*I$11+J$11*J24+(C24-C$5)*C$11+G$14*SIN(D24*PI()/180)</f>
        <v>70.20322042903251</v>
      </c>
      <c r="O24" s="23">
        <f>F24-M24</f>
        <v>-2.9126399765197846</v>
      </c>
      <c r="P24" s="23">
        <f>G24-N24</f>
        <v>-0.7532204290325097</v>
      </c>
    </row>
    <row r="25" spans="2:16" ht="12.75">
      <c r="B25" s="9">
        <v>34354</v>
      </c>
      <c r="C25" s="3">
        <v>5.149</v>
      </c>
      <c r="D25" s="1">
        <v>205.8</v>
      </c>
      <c r="E25" s="1">
        <v>30.5</v>
      </c>
      <c r="F25" s="1">
        <v>-111.85</v>
      </c>
      <c r="G25" s="1">
        <v>68.2</v>
      </c>
      <c r="H25" s="2">
        <v>-10.85</v>
      </c>
      <c r="I25" s="2">
        <v>0</v>
      </c>
      <c r="J25" s="3">
        <v>3.13470670572799</v>
      </c>
      <c r="K25" s="22"/>
      <c r="L25" s="3"/>
      <c r="M25" s="23">
        <f aca="true" t="shared" si="0" ref="M25:M30">F$5+F$8*E25*3600+F$11*E25*E25*PI()/180*3600+(H25-H$8)*H$11+J$8*J25+(C25-C$5)*C$8+F$14*COS(D25*PI()/180)</f>
        <v>-110.50033279214063</v>
      </c>
      <c r="N25" s="23">
        <f aca="true" t="shared" si="1" ref="N25:N30">G$5+G$8*E25*3600+G$11*E25*E25*PI()/180*3600+(I25-I$8)*I$11+J$11*J25+(C25-C$5)*C$11+G$14*SIN(D25*PI()/180)</f>
        <v>70.30261458388561</v>
      </c>
      <c r="O25" s="23">
        <f aca="true" t="shared" si="2" ref="O25:O30">F25-M25</f>
        <v>-1.349667207859369</v>
      </c>
      <c r="P25" s="23">
        <f aca="true" t="shared" si="3" ref="P25:P30">G25-N25</f>
        <v>-2.102614583885611</v>
      </c>
    </row>
    <row r="26" spans="2:16" ht="12.75">
      <c r="B26" s="9">
        <v>34355</v>
      </c>
      <c r="C26" s="3">
        <v>5.247</v>
      </c>
      <c r="D26" s="1">
        <v>208.3</v>
      </c>
      <c r="E26" s="1">
        <v>31.1</v>
      </c>
      <c r="F26" s="1">
        <v>-110.65</v>
      </c>
      <c r="G26" s="1">
        <v>68.95</v>
      </c>
      <c r="H26" s="2">
        <v>-10.85</v>
      </c>
      <c r="I26" s="2">
        <v>0</v>
      </c>
      <c r="J26" s="3">
        <v>3.2577537434884</v>
      </c>
      <c r="K26" s="22"/>
      <c r="L26" s="3"/>
      <c r="M26" s="23">
        <f t="shared" si="0"/>
        <v>-110.45054096900755</v>
      </c>
      <c r="N26" s="23">
        <f t="shared" si="1"/>
        <v>70.33826520791534</v>
      </c>
      <c r="O26" s="23">
        <f t="shared" si="2"/>
        <v>-0.19945903099245754</v>
      </c>
      <c r="P26" s="23">
        <f t="shared" si="3"/>
        <v>-1.3882652079153388</v>
      </c>
    </row>
    <row r="27" spans="2:16" ht="12.75">
      <c r="B27" s="9">
        <v>34356</v>
      </c>
      <c r="C27" s="3">
        <v>5.285</v>
      </c>
      <c r="D27" s="1">
        <v>209.3</v>
      </c>
      <c r="E27" s="1">
        <v>31.4</v>
      </c>
      <c r="F27" s="1">
        <v>-109.2</v>
      </c>
      <c r="G27" s="1">
        <v>70.8</v>
      </c>
      <c r="H27" s="2">
        <v>-10.85</v>
      </c>
      <c r="I27" s="2">
        <v>0</v>
      </c>
      <c r="J27" s="3">
        <v>3.26432877604049</v>
      </c>
      <c r="K27" s="22"/>
      <c r="L27" s="3"/>
      <c r="M27" s="23">
        <f t="shared" si="0"/>
        <v>-110.42485510695501</v>
      </c>
      <c r="N27" s="23">
        <f t="shared" si="1"/>
        <v>70.35329636515078</v>
      </c>
      <c r="O27" s="23">
        <f t="shared" si="2"/>
        <v>1.2248551069550047</v>
      </c>
      <c r="P27" s="23">
        <f t="shared" si="3"/>
        <v>0.4467036348492144</v>
      </c>
    </row>
    <row r="28" spans="2:16" ht="12.75">
      <c r="B28" s="9">
        <v>34357</v>
      </c>
      <c r="C28" s="3">
        <v>5.311</v>
      </c>
      <c r="D28" s="1">
        <v>209.9</v>
      </c>
      <c r="E28" s="1">
        <v>31.6</v>
      </c>
      <c r="F28" s="1">
        <v>-109.75</v>
      </c>
      <c r="G28" s="1">
        <v>69.7</v>
      </c>
      <c r="H28" s="2">
        <v>-10.85</v>
      </c>
      <c r="I28" s="2">
        <v>0</v>
      </c>
      <c r="J28" s="3">
        <v>3.27653955078007</v>
      </c>
      <c r="K28" s="22"/>
      <c r="L28" s="3"/>
      <c r="M28" s="23">
        <f t="shared" si="0"/>
        <v>-110.40816657588087</v>
      </c>
      <c r="N28" s="23">
        <f t="shared" si="1"/>
        <v>70.36388860321463</v>
      </c>
      <c r="O28" s="23">
        <f t="shared" si="2"/>
        <v>0.6581665758808697</v>
      </c>
      <c r="P28" s="23">
        <f t="shared" si="3"/>
        <v>-0.6638886032146303</v>
      </c>
    </row>
    <row r="29" spans="2:16" ht="12.75">
      <c r="B29" s="9">
        <v>34358</v>
      </c>
      <c r="C29" s="3">
        <v>5.339</v>
      </c>
      <c r="D29" s="1">
        <v>210.6</v>
      </c>
      <c r="E29" s="1">
        <v>31.8</v>
      </c>
      <c r="F29" s="1">
        <v>-109.55</v>
      </c>
      <c r="G29" s="1">
        <v>69.6</v>
      </c>
      <c r="H29" s="2">
        <v>-10.85</v>
      </c>
      <c r="I29" s="2">
        <v>0</v>
      </c>
      <c r="J29" s="3">
        <v>3.19294270833215</v>
      </c>
      <c r="K29" s="22"/>
      <c r="L29" s="3"/>
      <c r="M29" s="23">
        <f t="shared" si="0"/>
        <v>-110.39205155628257</v>
      </c>
      <c r="N29" s="23">
        <f t="shared" si="1"/>
        <v>70.37543497557702</v>
      </c>
      <c r="O29" s="23">
        <f t="shared" si="2"/>
        <v>0.8420515562825699</v>
      </c>
      <c r="P29" s="23">
        <f t="shared" si="3"/>
        <v>-0.7754349755770278</v>
      </c>
    </row>
    <row r="30" spans="2:16" ht="12.75">
      <c r="B30" s="9">
        <v>34359</v>
      </c>
      <c r="C30" s="3">
        <v>5.365</v>
      </c>
      <c r="D30" s="1">
        <v>211.3</v>
      </c>
      <c r="E30" s="1">
        <v>31.9</v>
      </c>
      <c r="F30" s="1">
        <v>-110.2</v>
      </c>
      <c r="G30" s="1">
        <v>69</v>
      </c>
      <c r="H30" s="2">
        <v>-10.85</v>
      </c>
      <c r="I30" s="2">
        <v>0</v>
      </c>
      <c r="J30" s="3">
        <v>3.10840657551966</v>
      </c>
      <c r="K30" s="22"/>
      <c r="L30" s="3"/>
      <c r="M30" s="23">
        <f t="shared" si="0"/>
        <v>-110.38593657564266</v>
      </c>
      <c r="N30" s="23">
        <f t="shared" si="1"/>
        <v>70.38537787918582</v>
      </c>
      <c r="O30" s="23">
        <f t="shared" si="2"/>
        <v>0.18593657564265698</v>
      </c>
      <c r="P30" s="23">
        <f t="shared" si="3"/>
        <v>-1.3853778791858247</v>
      </c>
    </row>
    <row r="31" spans="2:16" ht="12.75">
      <c r="B31" s="9">
        <v>34360</v>
      </c>
      <c r="C31" s="3">
        <v>5.565</v>
      </c>
      <c r="D31" s="1">
        <v>215.9</v>
      </c>
      <c r="E31" s="1">
        <v>33.5</v>
      </c>
      <c r="F31" s="1">
        <v>-110.75</v>
      </c>
      <c r="G31" s="1">
        <v>70</v>
      </c>
      <c r="H31" s="2">
        <v>-10.85</v>
      </c>
      <c r="I31" s="2">
        <v>0</v>
      </c>
      <c r="J31" s="3">
        <v>3.28123600260299</v>
      </c>
      <c r="K31" s="22"/>
      <c r="L31" s="3"/>
      <c r="M31" s="23">
        <f aca="true" t="shared" si="4" ref="M31:M85">F$5+F$8*E31*3600+F$11*E31*E31*PI()/180*3600+(H31-H$8)*H$11+J$8*J31+(C31-C$5)*C$8+F$14*COS(D31*PI()/180)</f>
        <v>-110.26398744811151</v>
      </c>
      <c r="N31" s="23">
        <f aca="true" t="shared" si="5" ref="N31:N85">G$5+G$8*E31*3600+G$11*E31*E31*PI()/180*3600+(I31-I$8)*I$11+J$11*J31+(C31-C$5)*C$11+G$14*SIN(D31*PI()/180)</f>
        <v>70.4806751744854</v>
      </c>
      <c r="O31" s="23">
        <f aca="true" t="shared" si="6" ref="O31:O85">F31-M31</f>
        <v>-0.4860125518884928</v>
      </c>
      <c r="P31" s="23">
        <f aca="true" t="shared" si="7" ref="P31:P85">G31-N31</f>
        <v>-0.4806751744853983</v>
      </c>
    </row>
    <row r="32" spans="2:16" ht="12.75">
      <c r="B32" s="9">
        <v>34361</v>
      </c>
      <c r="C32" s="3">
        <v>5.634</v>
      </c>
      <c r="D32" s="1">
        <v>217.4</v>
      </c>
      <c r="E32" s="1">
        <v>34.1</v>
      </c>
      <c r="F32" s="1">
        <v>-110.45</v>
      </c>
      <c r="G32" s="1">
        <v>71.75</v>
      </c>
      <c r="H32" s="2">
        <v>-10.85</v>
      </c>
      <c r="I32" s="2">
        <v>0</v>
      </c>
      <c r="J32" s="3">
        <v>3.36483284505091</v>
      </c>
      <c r="K32" s="22"/>
      <c r="L32" s="3"/>
      <c r="M32" s="23">
        <f t="shared" si="4"/>
        <v>-110.22173092847179</v>
      </c>
      <c r="N32" s="23">
        <f t="shared" si="5"/>
        <v>70.51894023032074</v>
      </c>
      <c r="O32" s="23">
        <f t="shared" si="6"/>
        <v>-0.22826907152821718</v>
      </c>
      <c r="P32" s="23">
        <f t="shared" si="7"/>
        <v>1.2310597696792627</v>
      </c>
    </row>
    <row r="33" spans="2:16" ht="12.75">
      <c r="B33" s="9">
        <v>34362</v>
      </c>
      <c r="C33" s="3">
        <v>5.666</v>
      </c>
      <c r="D33" s="1">
        <v>218.1</v>
      </c>
      <c r="E33" s="1">
        <v>34.4</v>
      </c>
      <c r="F33" s="1">
        <v>-110.7</v>
      </c>
      <c r="G33" s="1">
        <v>72.4</v>
      </c>
      <c r="H33" s="2">
        <v>-10.85</v>
      </c>
      <c r="I33" s="2">
        <v>0</v>
      </c>
      <c r="J33" s="3">
        <v>3.42494742838424</v>
      </c>
      <c r="K33" s="22"/>
      <c r="L33" s="3"/>
      <c r="M33" s="23">
        <f t="shared" si="4"/>
        <v>-110.20111791194589</v>
      </c>
      <c r="N33" s="23">
        <f t="shared" si="5"/>
        <v>70.53815871857526</v>
      </c>
      <c r="O33" s="23">
        <f t="shared" si="6"/>
        <v>-0.49888208805411693</v>
      </c>
      <c r="P33" s="23">
        <f t="shared" si="7"/>
        <v>1.861841281424745</v>
      </c>
    </row>
    <row r="34" spans="2:16" ht="12.75">
      <c r="B34" s="9">
        <v>34363</v>
      </c>
      <c r="C34" s="3">
        <v>5.707</v>
      </c>
      <c r="D34" s="1">
        <v>219</v>
      </c>
      <c r="E34" s="1">
        <v>34.7</v>
      </c>
      <c r="F34" s="1">
        <v>-110.5</v>
      </c>
      <c r="G34" s="1">
        <v>70.3</v>
      </c>
      <c r="H34" s="2">
        <v>-10.85</v>
      </c>
      <c r="I34" s="2">
        <v>0</v>
      </c>
      <c r="J34" s="3">
        <v>3.43058317057174</v>
      </c>
      <c r="K34" s="22"/>
      <c r="L34" s="3"/>
      <c r="M34" s="23">
        <f t="shared" si="4"/>
        <v>-110.18248628118292</v>
      </c>
      <c r="N34" s="23">
        <f t="shared" si="5"/>
        <v>70.56104877582771</v>
      </c>
      <c r="O34" s="23">
        <f t="shared" si="6"/>
        <v>-0.31751371881708224</v>
      </c>
      <c r="P34" s="23">
        <f t="shared" si="7"/>
        <v>-0.26104877582771735</v>
      </c>
    </row>
    <row r="35" spans="2:16" ht="12.75">
      <c r="B35" s="9">
        <v>34364</v>
      </c>
      <c r="C35" s="3">
        <v>5.741</v>
      </c>
      <c r="D35" s="1">
        <v>219.7</v>
      </c>
      <c r="E35" s="1">
        <v>35</v>
      </c>
      <c r="F35" s="1">
        <v>-110.15</v>
      </c>
      <c r="G35" s="1">
        <v>70.55</v>
      </c>
      <c r="H35" s="2">
        <v>-10.85</v>
      </c>
      <c r="I35" s="2">
        <v>0</v>
      </c>
      <c r="J35" s="3">
        <v>3.45876188150924</v>
      </c>
      <c r="K35" s="22"/>
      <c r="L35" s="3"/>
      <c r="M35" s="23">
        <f t="shared" si="4"/>
        <v>-110.16337920083242</v>
      </c>
      <c r="N35" s="23">
        <f t="shared" si="5"/>
        <v>70.58218900891808</v>
      </c>
      <c r="O35" s="23">
        <f t="shared" si="6"/>
        <v>0.013379200832417837</v>
      </c>
      <c r="P35" s="23">
        <f t="shared" si="7"/>
        <v>-0.032189008918081186</v>
      </c>
    </row>
    <row r="36" spans="2:16" ht="12.75">
      <c r="B36" s="9">
        <v>34365</v>
      </c>
      <c r="C36" s="3">
        <v>5.787</v>
      </c>
      <c r="D36" s="1">
        <v>220.6</v>
      </c>
      <c r="E36" s="1">
        <v>35.4</v>
      </c>
      <c r="F36" s="1">
        <v>-110.85</v>
      </c>
      <c r="G36" s="1">
        <v>70.95</v>
      </c>
      <c r="H36" s="2">
        <v>-10.85</v>
      </c>
      <c r="I36" s="2">
        <v>0</v>
      </c>
      <c r="J36" s="3">
        <v>3.28405387369674</v>
      </c>
      <c r="K36" s="22"/>
      <c r="L36" s="3"/>
      <c r="M36" s="23">
        <f t="shared" si="4"/>
        <v>-110.13893788653762</v>
      </c>
      <c r="N36" s="23">
        <f t="shared" si="5"/>
        <v>70.61156948829085</v>
      </c>
      <c r="O36" s="23">
        <f t="shared" si="6"/>
        <v>-0.7110621134623756</v>
      </c>
      <c r="P36" s="23">
        <f t="shared" si="7"/>
        <v>0.3384305117091486</v>
      </c>
    </row>
    <row r="37" spans="2:16" ht="12.75">
      <c r="B37" s="9">
        <v>34366</v>
      </c>
      <c r="C37" s="3">
        <v>5.89</v>
      </c>
      <c r="D37" s="1">
        <v>222.6</v>
      </c>
      <c r="E37" s="1">
        <v>36.4</v>
      </c>
      <c r="F37" s="1">
        <v>-109.4</v>
      </c>
      <c r="G37" s="1">
        <v>70.95</v>
      </c>
      <c r="H37" s="2">
        <v>-10.85</v>
      </c>
      <c r="I37" s="2">
        <v>0</v>
      </c>
      <c r="J37" s="3">
        <v>3.38549723307174</v>
      </c>
      <c r="K37" s="22"/>
      <c r="L37" s="3"/>
      <c r="M37" s="23">
        <f t="shared" si="4"/>
        <v>-110.08065409778571</v>
      </c>
      <c r="N37" s="23">
        <f t="shared" si="5"/>
        <v>70.68579269453927</v>
      </c>
      <c r="O37" s="23">
        <f t="shared" si="6"/>
        <v>0.6806540977857054</v>
      </c>
      <c r="P37" s="23">
        <f t="shared" si="7"/>
        <v>0.26420730546072946</v>
      </c>
    </row>
    <row r="38" spans="2:16" ht="12.75">
      <c r="B38" s="9">
        <v>34367</v>
      </c>
      <c r="C38" s="3">
        <v>5.935</v>
      </c>
      <c r="D38" s="1">
        <v>223.5</v>
      </c>
      <c r="E38" s="1">
        <v>36.8</v>
      </c>
      <c r="F38" s="1">
        <v>-110.55</v>
      </c>
      <c r="G38" s="1">
        <v>71.55</v>
      </c>
      <c r="H38" s="2">
        <v>-10.85</v>
      </c>
      <c r="I38" s="2">
        <v>0</v>
      </c>
      <c r="J38" s="3">
        <v>3.29062890624882</v>
      </c>
      <c r="K38" s="22"/>
      <c r="L38" s="3"/>
      <c r="M38" s="23">
        <f t="shared" si="4"/>
        <v>-110.05978893007985</v>
      </c>
      <c r="N38" s="23">
        <f t="shared" si="5"/>
        <v>70.71870477898877</v>
      </c>
      <c r="O38" s="23">
        <f t="shared" si="6"/>
        <v>-0.49021106992015007</v>
      </c>
      <c r="P38" s="23">
        <f t="shared" si="7"/>
        <v>0.8312952210112314</v>
      </c>
    </row>
    <row r="39" spans="2:16" ht="12.75">
      <c r="B39" s="9">
        <v>34368</v>
      </c>
      <c r="C39" s="3">
        <v>6.02</v>
      </c>
      <c r="D39" s="1">
        <v>225</v>
      </c>
      <c r="E39" s="1">
        <v>37.7</v>
      </c>
      <c r="F39" s="1">
        <v>-110.55</v>
      </c>
      <c r="G39" s="1">
        <v>71.05</v>
      </c>
      <c r="H39" s="2">
        <v>-10.85</v>
      </c>
      <c r="I39" s="2">
        <v>0</v>
      </c>
      <c r="J39" s="3">
        <v>3.27747884114466</v>
      </c>
      <c r="K39" s="22"/>
      <c r="L39" s="3"/>
      <c r="M39" s="23">
        <f t="shared" si="4"/>
        <v>-110.01424328254782</v>
      </c>
      <c r="N39" s="23">
        <f t="shared" si="5"/>
        <v>70.79129409631713</v>
      </c>
      <c r="O39" s="23">
        <f t="shared" si="6"/>
        <v>-0.5357567174521733</v>
      </c>
      <c r="P39" s="23">
        <f t="shared" si="7"/>
        <v>0.2587059036828663</v>
      </c>
    </row>
    <row r="40" spans="2:16" ht="12.75">
      <c r="B40" s="9">
        <v>34369</v>
      </c>
      <c r="C40" s="3">
        <v>6.042</v>
      </c>
      <c r="D40" s="1">
        <v>225.4</v>
      </c>
      <c r="E40" s="1">
        <v>37.9</v>
      </c>
      <c r="F40" s="1">
        <v>-109.65</v>
      </c>
      <c r="G40" s="1">
        <v>70.95</v>
      </c>
      <c r="H40" s="2">
        <v>-10.85</v>
      </c>
      <c r="I40" s="2">
        <v>0</v>
      </c>
      <c r="J40" s="3">
        <v>3.27278238932174</v>
      </c>
      <c r="K40" s="22"/>
      <c r="L40" s="3"/>
      <c r="M40" s="23">
        <f t="shared" si="4"/>
        <v>-110.00533236493236</v>
      </c>
      <c r="N40" s="23">
        <f t="shared" si="5"/>
        <v>70.80923948092672</v>
      </c>
      <c r="O40" s="23">
        <f t="shared" si="6"/>
        <v>0.35533236493235165</v>
      </c>
      <c r="P40" s="23">
        <f t="shared" si="7"/>
        <v>0.14076051907328235</v>
      </c>
    </row>
    <row r="41" spans="2:16" ht="12.75">
      <c r="B41" s="9">
        <v>34370</v>
      </c>
      <c r="C41" s="3">
        <v>6.094</v>
      </c>
      <c r="D41" s="1">
        <v>226.4</v>
      </c>
      <c r="E41" s="1">
        <v>38.4</v>
      </c>
      <c r="F41" s="1">
        <v>-110.05</v>
      </c>
      <c r="G41" s="1">
        <v>72.4</v>
      </c>
      <c r="H41" s="2">
        <v>-10.85</v>
      </c>
      <c r="I41" s="2">
        <v>0</v>
      </c>
      <c r="J41" s="3">
        <v>3.34510774739466</v>
      </c>
      <c r="K41" s="22"/>
      <c r="L41" s="3"/>
      <c r="M41" s="23">
        <f t="shared" si="4"/>
        <v>-109.9837599451399</v>
      </c>
      <c r="N41" s="23">
        <f t="shared" si="5"/>
        <v>70.85429594440481</v>
      </c>
      <c r="O41" s="23">
        <f t="shared" si="6"/>
        <v>-0.06624005486010276</v>
      </c>
      <c r="P41" s="23">
        <f t="shared" si="7"/>
        <v>1.5457040555951949</v>
      </c>
    </row>
    <row r="42" spans="1:16" ht="12.75">
      <c r="A42" s="18" t="s">
        <v>25</v>
      </c>
      <c r="B42" s="9">
        <v>34371</v>
      </c>
      <c r="C42" s="3">
        <v>6.157</v>
      </c>
      <c r="D42" s="1">
        <v>227.4</v>
      </c>
      <c r="E42" s="1">
        <v>39.1</v>
      </c>
      <c r="F42" s="1"/>
      <c r="G42" s="1"/>
      <c r="H42" s="2">
        <v>-10.85</v>
      </c>
      <c r="I42" s="2">
        <v>0</v>
      </c>
      <c r="J42" s="3">
        <v>3.24554296874882</v>
      </c>
      <c r="K42" s="22"/>
      <c r="L42" s="3"/>
      <c r="M42" s="23">
        <f t="shared" si="4"/>
        <v>-109.95485101987705</v>
      </c>
      <c r="N42" s="23">
        <f t="shared" si="5"/>
        <v>70.91695722157553</v>
      </c>
      <c r="O42" s="23"/>
      <c r="P42" s="23"/>
    </row>
    <row r="43" spans="2:16" ht="12.75">
      <c r="B43" s="9">
        <v>34372</v>
      </c>
      <c r="C43" s="3">
        <v>6.195</v>
      </c>
      <c r="D43" s="1">
        <v>228.1</v>
      </c>
      <c r="E43" s="1">
        <v>39.5</v>
      </c>
      <c r="F43" s="1">
        <v>-110.25</v>
      </c>
      <c r="G43" s="1">
        <v>71.55</v>
      </c>
      <c r="H43" s="2">
        <v>-10.85</v>
      </c>
      <c r="I43" s="2">
        <v>0</v>
      </c>
      <c r="J43" s="3">
        <v>3.25493587239465</v>
      </c>
      <c r="K43" s="22"/>
      <c r="L43" s="3"/>
      <c r="M43" s="23">
        <f t="shared" si="4"/>
        <v>-109.94010397724504</v>
      </c>
      <c r="N43" s="23">
        <f t="shared" si="5"/>
        <v>70.95496187066243</v>
      </c>
      <c r="O43" s="23">
        <f t="shared" si="6"/>
        <v>-0.3098960227549554</v>
      </c>
      <c r="P43" s="23">
        <f t="shared" si="7"/>
        <v>0.5950381293375671</v>
      </c>
    </row>
    <row r="44" spans="2:16" ht="12.75">
      <c r="B44" s="9">
        <v>34373</v>
      </c>
      <c r="C44" s="3">
        <v>6.389</v>
      </c>
      <c r="D44" s="1">
        <v>183.1</v>
      </c>
      <c r="E44" s="1">
        <v>44.8</v>
      </c>
      <c r="F44" s="1">
        <v>-108</v>
      </c>
      <c r="G44" s="1">
        <v>72.7</v>
      </c>
      <c r="H44" s="2">
        <v>-10.85</v>
      </c>
      <c r="I44" s="2">
        <v>0</v>
      </c>
      <c r="J44" s="3">
        <v>3.32068619791549</v>
      </c>
      <c r="K44" s="22"/>
      <c r="L44" s="3"/>
      <c r="M44" s="23">
        <f t="shared" si="4"/>
        <v>-109.79778321846874</v>
      </c>
      <c r="N44" s="23">
        <f t="shared" si="5"/>
        <v>71.45805166259531</v>
      </c>
      <c r="O44" s="23">
        <f t="shared" si="6"/>
        <v>1.7977832184687372</v>
      </c>
      <c r="P44" s="23">
        <f t="shared" si="7"/>
        <v>1.2419483374046933</v>
      </c>
    </row>
    <row r="45" spans="2:16" ht="12.75">
      <c r="B45" s="9">
        <v>34374</v>
      </c>
      <c r="C45" s="3">
        <v>6.511</v>
      </c>
      <c r="D45" s="1">
        <v>185.4</v>
      </c>
      <c r="E45" s="1">
        <v>44.9</v>
      </c>
      <c r="F45" s="1">
        <v>-108.2</v>
      </c>
      <c r="G45" s="1">
        <v>72</v>
      </c>
      <c r="H45" s="2">
        <v>-10.85</v>
      </c>
      <c r="I45" s="2">
        <v>0</v>
      </c>
      <c r="J45" s="3">
        <v>3.3873758138009</v>
      </c>
      <c r="K45" s="22"/>
      <c r="L45" s="3"/>
      <c r="M45" s="23">
        <f t="shared" si="4"/>
        <v>-109.81506747928495</v>
      </c>
      <c r="N45" s="23">
        <f t="shared" si="5"/>
        <v>71.50950788015376</v>
      </c>
      <c r="O45" s="23">
        <f t="shared" si="6"/>
        <v>1.6150674792849458</v>
      </c>
      <c r="P45" s="23">
        <f t="shared" si="7"/>
        <v>0.49049211984623753</v>
      </c>
    </row>
    <row r="46" spans="2:16" ht="12.75">
      <c r="B46" s="9">
        <v>34375</v>
      </c>
      <c r="C46" s="3">
        <v>6.649</v>
      </c>
      <c r="D46" s="1">
        <v>188</v>
      </c>
      <c r="E46" s="1">
        <v>45.2</v>
      </c>
      <c r="F46" s="1">
        <v>-108.15</v>
      </c>
      <c r="G46" s="1">
        <v>72.25</v>
      </c>
      <c r="H46" s="2">
        <v>-10.85</v>
      </c>
      <c r="I46" s="2">
        <v>0</v>
      </c>
      <c r="J46" s="3">
        <v>3.44749039713424</v>
      </c>
      <c r="K46" s="22"/>
      <c r="L46" s="3"/>
      <c r="M46" s="23">
        <f t="shared" si="4"/>
        <v>-109.8323099685749</v>
      </c>
      <c r="N46" s="23">
        <f t="shared" si="5"/>
        <v>71.5870363705285</v>
      </c>
      <c r="O46" s="23">
        <f t="shared" si="6"/>
        <v>1.6823099685748986</v>
      </c>
      <c r="P46" s="23">
        <f t="shared" si="7"/>
        <v>0.6629636294715056</v>
      </c>
    </row>
    <row r="47" spans="2:16" ht="12.75">
      <c r="B47" s="9">
        <v>34376</v>
      </c>
      <c r="C47" s="3">
        <v>6.765</v>
      </c>
      <c r="D47" s="1">
        <v>190.2</v>
      </c>
      <c r="E47" s="1">
        <v>45.4</v>
      </c>
      <c r="F47" s="1">
        <v>-108.5</v>
      </c>
      <c r="G47" s="1">
        <v>73.25</v>
      </c>
      <c r="H47" s="2">
        <v>-10.85</v>
      </c>
      <c r="I47" s="2">
        <v>0</v>
      </c>
      <c r="J47" s="3">
        <v>3.43152246093632</v>
      </c>
      <c r="K47" s="22"/>
      <c r="L47" s="3"/>
      <c r="M47" s="23">
        <f t="shared" si="4"/>
        <v>-109.84782322328185</v>
      </c>
      <c r="N47" s="23">
        <f t="shared" si="5"/>
        <v>71.64719969571028</v>
      </c>
      <c r="O47" s="23">
        <f t="shared" si="6"/>
        <v>1.34782322328185</v>
      </c>
      <c r="P47" s="23">
        <f t="shared" si="7"/>
        <v>1.6028003042897154</v>
      </c>
    </row>
    <row r="48" spans="2:16" ht="12.75">
      <c r="B48" s="9">
        <v>34377</v>
      </c>
      <c r="C48" s="3">
        <v>6.881</v>
      </c>
      <c r="D48" s="1">
        <v>192.3</v>
      </c>
      <c r="E48" s="1">
        <v>45.7</v>
      </c>
      <c r="F48" s="1">
        <v>-108.45</v>
      </c>
      <c r="G48" s="1">
        <v>72.05</v>
      </c>
      <c r="H48" s="2">
        <v>-10.85</v>
      </c>
      <c r="I48" s="2">
        <v>0</v>
      </c>
      <c r="J48" s="3">
        <v>3.48975846354049</v>
      </c>
      <c r="K48" s="22"/>
      <c r="L48" s="3"/>
      <c r="M48" s="23">
        <f t="shared" si="4"/>
        <v>-109.86268659042877</v>
      </c>
      <c r="N48" s="23">
        <f t="shared" si="5"/>
        <v>71.71831049606561</v>
      </c>
      <c r="O48" s="23">
        <f t="shared" si="6"/>
        <v>1.4126865904287627</v>
      </c>
      <c r="P48" s="23">
        <f t="shared" si="7"/>
        <v>0.3316895039343848</v>
      </c>
    </row>
    <row r="49" spans="2:16" ht="12.75">
      <c r="B49" s="9">
        <v>34378</v>
      </c>
      <c r="C49" s="3">
        <v>6.997</v>
      </c>
      <c r="D49" s="1">
        <v>194.5</v>
      </c>
      <c r="E49" s="1">
        <v>46.1</v>
      </c>
      <c r="F49" s="1">
        <v>-108.85</v>
      </c>
      <c r="G49" s="1">
        <v>71.15</v>
      </c>
      <c r="H49" s="2">
        <v>-10.85</v>
      </c>
      <c r="I49" s="2">
        <v>0</v>
      </c>
      <c r="J49" s="3">
        <v>3.40991878255091</v>
      </c>
      <c r="K49" s="22"/>
      <c r="L49" s="3"/>
      <c r="M49" s="23">
        <f t="shared" si="4"/>
        <v>-109.87749948589389</v>
      </c>
      <c r="N49" s="23">
        <f t="shared" si="5"/>
        <v>71.80099080693986</v>
      </c>
      <c r="O49" s="23">
        <f t="shared" si="6"/>
        <v>1.0274994858938982</v>
      </c>
      <c r="P49" s="23">
        <f t="shared" si="7"/>
        <v>-0.6509908069398591</v>
      </c>
    </row>
    <row r="50" spans="2:16" ht="12.75">
      <c r="B50" s="9">
        <v>34387</v>
      </c>
      <c r="C50" s="3">
        <v>8.005</v>
      </c>
      <c r="D50" s="1">
        <v>211.1</v>
      </c>
      <c r="E50" s="1">
        <v>51.7</v>
      </c>
      <c r="F50" s="1">
        <v>-110.1</v>
      </c>
      <c r="G50" s="1">
        <v>72.15</v>
      </c>
      <c r="H50" s="2">
        <v>-10.85</v>
      </c>
      <c r="I50" s="2">
        <v>0</v>
      </c>
      <c r="J50" s="3">
        <v>2.42929964192592</v>
      </c>
      <c r="K50" s="22"/>
      <c r="L50" s="3"/>
      <c r="M50" s="23">
        <f t="shared" si="4"/>
        <v>-110.10218282536279</v>
      </c>
      <c r="N50" s="23">
        <f t="shared" si="5"/>
        <v>72.86590478699367</v>
      </c>
      <c r="O50" s="23">
        <f t="shared" si="6"/>
        <v>0.0021828253627944605</v>
      </c>
      <c r="P50" s="23">
        <f t="shared" si="7"/>
        <v>-0.7159047869936614</v>
      </c>
    </row>
    <row r="51" spans="2:16" ht="12.75">
      <c r="B51" s="9">
        <v>34388</v>
      </c>
      <c r="C51" s="3">
        <v>8.12</v>
      </c>
      <c r="D51" s="1">
        <v>212.7</v>
      </c>
      <c r="E51" s="1">
        <v>52.5</v>
      </c>
      <c r="F51" s="1">
        <v>-109.95</v>
      </c>
      <c r="G51" s="1">
        <v>73.85</v>
      </c>
      <c r="H51" s="2">
        <v>-10.85</v>
      </c>
      <c r="I51" s="2">
        <v>0</v>
      </c>
      <c r="J51" s="3">
        <v>2.32503841145716</v>
      </c>
      <c r="K51" s="22"/>
      <c r="L51" s="3"/>
      <c r="M51" s="23">
        <f t="shared" si="4"/>
        <v>-110.14687748286376</v>
      </c>
      <c r="N51" s="23">
        <f t="shared" si="5"/>
        <v>73.02590253029518</v>
      </c>
      <c r="O51" s="23">
        <f t="shared" si="6"/>
        <v>0.19687748286375495</v>
      </c>
      <c r="P51" s="23">
        <f t="shared" si="7"/>
        <v>0.8240974697048102</v>
      </c>
    </row>
    <row r="52" spans="2:16" ht="12.75">
      <c r="B52" s="9">
        <v>34389</v>
      </c>
      <c r="C52" s="3">
        <v>8.236</v>
      </c>
      <c r="D52" s="1">
        <v>214.3</v>
      </c>
      <c r="E52" s="1">
        <v>53.4</v>
      </c>
      <c r="F52" s="1">
        <v>-110.85</v>
      </c>
      <c r="G52" s="1">
        <v>72.7</v>
      </c>
      <c r="H52" s="2">
        <v>-10.85</v>
      </c>
      <c r="I52" s="2">
        <v>0</v>
      </c>
      <c r="J52" s="3">
        <v>2.23674511718633</v>
      </c>
      <c r="K52" s="22"/>
      <c r="L52" s="3"/>
      <c r="M52" s="23">
        <f t="shared" si="4"/>
        <v>-110.20020024671715</v>
      </c>
      <c r="N52" s="23">
        <f t="shared" si="5"/>
        <v>73.20665534610065</v>
      </c>
      <c r="O52" s="23">
        <f t="shared" si="6"/>
        <v>-0.6497997532828492</v>
      </c>
      <c r="P52" s="23">
        <f t="shared" si="7"/>
        <v>-0.5066553461006436</v>
      </c>
    </row>
    <row r="53" spans="2:16" ht="12.75">
      <c r="B53" s="9">
        <v>34390</v>
      </c>
      <c r="C53" s="3">
        <v>8.352</v>
      </c>
      <c r="D53" s="1">
        <v>215.9</v>
      </c>
      <c r="E53" s="1">
        <v>54.4</v>
      </c>
      <c r="F53" s="1">
        <v>-110.65</v>
      </c>
      <c r="G53" s="1">
        <v>73.45</v>
      </c>
      <c r="H53" s="2">
        <v>-10.85</v>
      </c>
      <c r="I53" s="2">
        <v>0</v>
      </c>
      <c r="J53" s="3">
        <v>2.12496956380091</v>
      </c>
      <c r="K53" s="22"/>
      <c r="L53" s="3"/>
      <c r="M53" s="23">
        <f t="shared" si="4"/>
        <v>-110.26379581234848</v>
      </c>
      <c r="N53" s="23">
        <f t="shared" si="5"/>
        <v>73.4096905033738</v>
      </c>
      <c r="O53" s="23">
        <f t="shared" si="6"/>
        <v>-0.3862041876515292</v>
      </c>
      <c r="P53" s="23">
        <f t="shared" si="7"/>
        <v>0.04030949662620742</v>
      </c>
    </row>
    <row r="54" spans="2:16" ht="12.75">
      <c r="B54" s="9">
        <v>34391</v>
      </c>
      <c r="C54" s="3">
        <v>8.501</v>
      </c>
      <c r="D54" s="1">
        <v>217.8</v>
      </c>
      <c r="E54" s="1">
        <v>55.6</v>
      </c>
      <c r="F54" s="1">
        <v>-111.35</v>
      </c>
      <c r="G54" s="1">
        <v>74.2</v>
      </c>
      <c r="H54" s="2">
        <v>-10.85</v>
      </c>
      <c r="I54" s="2">
        <v>0</v>
      </c>
      <c r="J54" s="3">
        <v>2.25834879557175</v>
      </c>
      <c r="K54" s="22"/>
      <c r="L54" s="3"/>
      <c r="M54" s="23">
        <f t="shared" si="4"/>
        <v>-110.35040673564002</v>
      </c>
      <c r="N54" s="23">
        <f t="shared" si="5"/>
        <v>73.6657764804781</v>
      </c>
      <c r="O54" s="23">
        <f t="shared" si="6"/>
        <v>-0.999593264359973</v>
      </c>
      <c r="P54" s="23">
        <f t="shared" si="7"/>
        <v>0.5342235195219018</v>
      </c>
    </row>
    <row r="55" spans="2:16" ht="12.75">
      <c r="B55" s="9">
        <v>34392</v>
      </c>
      <c r="C55" s="3">
        <v>8.619</v>
      </c>
      <c r="D55" s="1">
        <v>219.3</v>
      </c>
      <c r="E55" s="1">
        <v>56.6</v>
      </c>
      <c r="F55" s="1">
        <v>-111</v>
      </c>
      <c r="G55" s="1">
        <v>74.65</v>
      </c>
      <c r="H55" s="2">
        <v>-10.85</v>
      </c>
      <c r="I55" s="2">
        <v>0</v>
      </c>
      <c r="J55" s="3">
        <v>2.32128124999883</v>
      </c>
      <c r="K55" s="22"/>
      <c r="L55" s="3"/>
      <c r="M55" s="23">
        <f t="shared" si="4"/>
        <v>-110.42896179382652</v>
      </c>
      <c r="N55" s="23">
        <f t="shared" si="5"/>
        <v>73.88469462033963</v>
      </c>
      <c r="O55" s="23">
        <f t="shared" si="6"/>
        <v>-0.5710382061734833</v>
      </c>
      <c r="P55" s="23">
        <f t="shared" si="7"/>
        <v>0.7653053796603757</v>
      </c>
    </row>
    <row r="56" spans="2:16" ht="12.75">
      <c r="B56" s="9">
        <v>34393</v>
      </c>
      <c r="C56" s="3">
        <v>8.734</v>
      </c>
      <c r="D56" s="1">
        <v>220.7</v>
      </c>
      <c r="E56" s="1">
        <v>57.7</v>
      </c>
      <c r="F56" s="1">
        <v>-111.2</v>
      </c>
      <c r="G56" s="1">
        <v>74.15</v>
      </c>
      <c r="H56" s="2">
        <v>-10.85</v>
      </c>
      <c r="I56" s="2">
        <v>0</v>
      </c>
      <c r="J56" s="3">
        <v>2.12966601562384</v>
      </c>
      <c r="K56" s="22"/>
      <c r="L56" s="3"/>
      <c r="M56" s="23">
        <f t="shared" si="4"/>
        <v>-110.52079228890402</v>
      </c>
      <c r="N56" s="23">
        <f t="shared" si="5"/>
        <v>74.128472572447</v>
      </c>
      <c r="O56" s="23">
        <f t="shared" si="6"/>
        <v>-0.6792077110959838</v>
      </c>
      <c r="P56" s="23">
        <f t="shared" si="7"/>
        <v>0.021527427553010625</v>
      </c>
    </row>
    <row r="57" spans="2:16" ht="12.75">
      <c r="B57" s="9">
        <v>34394</v>
      </c>
      <c r="C57" s="3">
        <v>8.85</v>
      </c>
      <c r="D57" s="1">
        <v>222</v>
      </c>
      <c r="E57" s="1">
        <v>58.8</v>
      </c>
      <c r="F57" s="1">
        <v>-111.55</v>
      </c>
      <c r="G57" s="1">
        <v>74.05</v>
      </c>
      <c r="H57" s="2">
        <v>-10.85</v>
      </c>
      <c r="I57" s="2">
        <v>0</v>
      </c>
      <c r="J57" s="3">
        <v>2.34288492838425</v>
      </c>
      <c r="K57" s="22"/>
      <c r="L57" s="3"/>
      <c r="M57" s="23">
        <f t="shared" si="4"/>
        <v>-110.62083514966594</v>
      </c>
      <c r="N57" s="23">
        <f t="shared" si="5"/>
        <v>74.38095228127074</v>
      </c>
      <c r="O57" s="23">
        <f t="shared" si="6"/>
        <v>-0.929164850334061</v>
      </c>
      <c r="P57" s="23">
        <f t="shared" si="7"/>
        <v>-0.33095228127073995</v>
      </c>
    </row>
    <row r="58" spans="1:16" ht="12.75">
      <c r="A58" s="18" t="s">
        <v>19</v>
      </c>
      <c r="B58" s="9">
        <v>34395</v>
      </c>
      <c r="C58" s="3">
        <v>9.004</v>
      </c>
      <c r="D58" s="1">
        <v>348.8</v>
      </c>
      <c r="E58" s="1">
        <v>43.3</v>
      </c>
      <c r="F58" s="1">
        <v>-104.75</v>
      </c>
      <c r="G58" s="1">
        <v>71.6</v>
      </c>
      <c r="H58" s="2">
        <v>-10.85</v>
      </c>
      <c r="I58" s="2">
        <v>0</v>
      </c>
      <c r="J58" s="3">
        <v>2.67069726562383</v>
      </c>
      <c r="K58" s="22"/>
      <c r="L58" s="3"/>
      <c r="M58" s="23">
        <f t="shared" si="4"/>
        <v>-110.22905108873938</v>
      </c>
      <c r="N58" s="23">
        <f t="shared" si="5"/>
        <v>72.20063299110396</v>
      </c>
      <c r="O58" s="23"/>
      <c r="P58" s="23"/>
    </row>
    <row r="59" spans="1:16" ht="12.75">
      <c r="A59" s="18" t="s">
        <v>19</v>
      </c>
      <c r="B59" s="9">
        <v>34396</v>
      </c>
      <c r="C59" s="3">
        <v>9.358</v>
      </c>
      <c r="D59" s="1">
        <v>345.6</v>
      </c>
      <c r="E59" s="1">
        <v>44.5</v>
      </c>
      <c r="F59" s="1">
        <v>-102</v>
      </c>
      <c r="G59" s="1">
        <v>72</v>
      </c>
      <c r="H59" s="2">
        <v>-10.85</v>
      </c>
      <c r="I59" s="2">
        <v>0</v>
      </c>
      <c r="J59" s="3">
        <v>3.73021679687384</v>
      </c>
      <c r="K59" s="22"/>
      <c r="L59" s="3"/>
      <c r="M59" s="23">
        <f t="shared" si="4"/>
        <v>-110.25842666496975</v>
      </c>
      <c r="N59" s="23">
        <f t="shared" si="5"/>
        <v>72.43411933695079</v>
      </c>
      <c r="O59" s="23"/>
      <c r="P59" s="23"/>
    </row>
    <row r="60" spans="1:16" ht="12.75">
      <c r="A60" s="18" t="s">
        <v>19</v>
      </c>
      <c r="B60" s="9">
        <v>34397</v>
      </c>
      <c r="C60" s="3">
        <v>9.401</v>
      </c>
      <c r="D60" s="1">
        <v>345.2</v>
      </c>
      <c r="E60" s="1">
        <v>44.6</v>
      </c>
      <c r="F60" s="1">
        <v>-101.5</v>
      </c>
      <c r="G60" s="1">
        <v>71.7</v>
      </c>
      <c r="H60" s="2">
        <v>-10.85</v>
      </c>
      <c r="I60" s="2">
        <v>0</v>
      </c>
      <c r="J60" s="3">
        <v>3.80066357421759</v>
      </c>
      <c r="K60" s="22"/>
      <c r="L60" s="3"/>
      <c r="M60" s="23">
        <f t="shared" si="4"/>
        <v>-110.26338049595024</v>
      </c>
      <c r="N60" s="23">
        <f t="shared" si="5"/>
        <v>72.4586000806663</v>
      </c>
      <c r="O60" s="23"/>
      <c r="P60" s="23"/>
    </row>
    <row r="61" spans="1:16" ht="12.75">
      <c r="A61" s="18" t="s">
        <v>19</v>
      </c>
      <c r="B61" s="9">
        <v>34398</v>
      </c>
      <c r="C61" s="3">
        <v>9.443</v>
      </c>
      <c r="D61" s="1">
        <v>344.9</v>
      </c>
      <c r="E61" s="1">
        <v>44.8</v>
      </c>
      <c r="F61" s="1">
        <v>-103.15</v>
      </c>
      <c r="G61" s="1">
        <v>72.15</v>
      </c>
      <c r="H61" s="2">
        <v>-10.85</v>
      </c>
      <c r="I61" s="2">
        <v>0</v>
      </c>
      <c r="J61" s="3">
        <v>3.7039166666655</v>
      </c>
      <c r="K61" s="22"/>
      <c r="L61" s="3"/>
      <c r="M61" s="23">
        <f t="shared" si="4"/>
        <v>-110.26673166599019</v>
      </c>
      <c r="N61" s="23">
        <f t="shared" si="5"/>
        <v>72.49286008202225</v>
      </c>
      <c r="O61" s="23"/>
      <c r="P61" s="23"/>
    </row>
    <row r="62" spans="1:16" ht="12.75">
      <c r="A62" s="18" t="s">
        <v>19</v>
      </c>
      <c r="B62" s="9">
        <v>34399</v>
      </c>
      <c r="C62" s="3">
        <v>9.489</v>
      </c>
      <c r="D62" s="1">
        <v>344.5</v>
      </c>
      <c r="E62" s="1">
        <v>44.9</v>
      </c>
      <c r="F62" s="1">
        <v>-102.55</v>
      </c>
      <c r="G62" s="1">
        <v>72.3</v>
      </c>
      <c r="H62" s="2">
        <v>-10.85</v>
      </c>
      <c r="I62" s="2">
        <v>0</v>
      </c>
      <c r="J62" s="3">
        <v>3.57335530598842</v>
      </c>
      <c r="K62" s="22"/>
      <c r="L62" s="3"/>
      <c r="M62" s="23">
        <f t="shared" si="4"/>
        <v>-110.27234595889166</v>
      </c>
      <c r="N62" s="23">
        <f t="shared" si="5"/>
        <v>72.51856468207042</v>
      </c>
      <c r="O62" s="23"/>
      <c r="P62" s="23"/>
    </row>
    <row r="63" spans="1:16" ht="12.75">
      <c r="A63" s="18" t="s">
        <v>19</v>
      </c>
      <c r="B63" s="9">
        <v>34400</v>
      </c>
      <c r="C63" s="3">
        <v>9.533</v>
      </c>
      <c r="D63" s="1">
        <v>344.1</v>
      </c>
      <c r="E63" s="1">
        <v>45.1</v>
      </c>
      <c r="F63" s="1">
        <v>-101.75</v>
      </c>
      <c r="G63" s="1">
        <v>73.65</v>
      </c>
      <c r="H63" s="2">
        <v>-10.85</v>
      </c>
      <c r="I63" s="2">
        <v>0</v>
      </c>
      <c r="J63" s="3">
        <v>3.66164860025925</v>
      </c>
      <c r="K63" s="22"/>
      <c r="L63" s="3"/>
      <c r="M63" s="23">
        <f t="shared" si="4"/>
        <v>-110.27640384393595</v>
      </c>
      <c r="N63" s="23">
        <f t="shared" si="5"/>
        <v>72.55391704780166</v>
      </c>
      <c r="O63" s="23"/>
      <c r="P63" s="23"/>
    </row>
    <row r="64" spans="2:16" ht="12.75">
      <c r="B64" s="9">
        <v>34405</v>
      </c>
      <c r="C64" s="3">
        <v>10.756</v>
      </c>
      <c r="D64" s="1">
        <v>170.9</v>
      </c>
      <c r="E64" s="1">
        <v>25.2</v>
      </c>
      <c r="F64" s="1">
        <v>-111.15</v>
      </c>
      <c r="G64" s="1">
        <v>70.9</v>
      </c>
      <c r="H64" s="2">
        <v>-10.85</v>
      </c>
      <c r="I64" s="2">
        <v>0</v>
      </c>
      <c r="J64" s="3">
        <v>3.12531380208216</v>
      </c>
      <c r="K64" s="22"/>
      <c r="L64" s="3"/>
      <c r="M64" s="23">
        <f t="shared" si="4"/>
        <v>-112.03818468896964</v>
      </c>
      <c r="N64" s="23">
        <f t="shared" si="5"/>
        <v>72.28894152542219</v>
      </c>
      <c r="O64" s="23">
        <f t="shared" si="6"/>
        <v>0.8881846889696305</v>
      </c>
      <c r="P64" s="23">
        <f t="shared" si="7"/>
        <v>-1.388941525422183</v>
      </c>
    </row>
    <row r="65" spans="2:16" ht="12.75">
      <c r="B65" s="9">
        <v>34406</v>
      </c>
      <c r="C65" s="3">
        <v>10.873</v>
      </c>
      <c r="D65" s="1">
        <v>175</v>
      </c>
      <c r="E65" s="1">
        <v>25</v>
      </c>
      <c r="F65" s="1">
        <v>-110.75</v>
      </c>
      <c r="G65" s="1">
        <v>72</v>
      </c>
      <c r="H65" s="2">
        <v>-10.85</v>
      </c>
      <c r="I65" s="2">
        <v>0</v>
      </c>
      <c r="J65" s="3">
        <v>3.14409960937383</v>
      </c>
      <c r="K65" s="22"/>
      <c r="L65" s="3"/>
      <c r="M65" s="23">
        <f t="shared" si="4"/>
        <v>-112.0853562118134</v>
      </c>
      <c r="N65" s="23">
        <f t="shared" si="5"/>
        <v>72.33564971363889</v>
      </c>
      <c r="O65" s="23">
        <f t="shared" si="6"/>
        <v>1.335356211813405</v>
      </c>
      <c r="P65" s="23">
        <f t="shared" si="7"/>
        <v>-0.33564971363888674</v>
      </c>
    </row>
    <row r="66" spans="2:16" ht="12.75">
      <c r="B66" s="9">
        <v>34407</v>
      </c>
      <c r="C66" s="3">
        <v>10.989</v>
      </c>
      <c r="D66" s="1">
        <v>179</v>
      </c>
      <c r="E66" s="1">
        <v>24.9</v>
      </c>
      <c r="F66" s="1">
        <v>-111.55</v>
      </c>
      <c r="G66" s="1">
        <v>70.45</v>
      </c>
      <c r="H66" s="2">
        <v>-10.85</v>
      </c>
      <c r="I66" s="2">
        <v>0</v>
      </c>
      <c r="J66" s="3">
        <v>3.07553141275925</v>
      </c>
      <c r="K66" s="22"/>
      <c r="L66" s="3"/>
      <c r="M66" s="23">
        <f t="shared" si="4"/>
        <v>-112.11787112792241</v>
      </c>
      <c r="N66" s="23">
        <f t="shared" si="5"/>
        <v>72.37859061197379</v>
      </c>
      <c r="O66" s="23">
        <f t="shared" si="6"/>
        <v>0.567871127922416</v>
      </c>
      <c r="P66" s="23">
        <f t="shared" si="7"/>
        <v>-1.9285906119737888</v>
      </c>
    </row>
    <row r="67" spans="2:16" ht="12.75">
      <c r="B67" s="9">
        <v>34408</v>
      </c>
      <c r="C67" s="3">
        <v>11.105</v>
      </c>
      <c r="D67" s="1">
        <v>183.1</v>
      </c>
      <c r="E67" s="1">
        <v>25</v>
      </c>
      <c r="F67" s="1">
        <v>-110.6</v>
      </c>
      <c r="G67" s="1">
        <v>70.25</v>
      </c>
      <c r="H67" s="2">
        <v>-10.85</v>
      </c>
      <c r="I67" s="2">
        <v>0</v>
      </c>
      <c r="J67" s="3">
        <v>2.93369856770717</v>
      </c>
      <c r="K67" s="22"/>
      <c r="L67" s="3"/>
      <c r="M67" s="23">
        <f t="shared" si="4"/>
        <v>-112.12098032439526</v>
      </c>
      <c r="N67" s="23">
        <f t="shared" si="5"/>
        <v>72.4142599144598</v>
      </c>
      <c r="O67" s="23">
        <f t="shared" si="6"/>
        <v>1.5209803243952678</v>
      </c>
      <c r="P67" s="23">
        <f t="shared" si="7"/>
        <v>-2.164259914459805</v>
      </c>
    </row>
    <row r="68" spans="2:16" ht="12.75">
      <c r="B68" s="9">
        <v>34409</v>
      </c>
      <c r="C68" s="3">
        <v>11.253</v>
      </c>
      <c r="D68" s="1">
        <v>85.5</v>
      </c>
      <c r="E68" s="1">
        <v>57.3</v>
      </c>
      <c r="F68" s="1">
        <v>-110.35</v>
      </c>
      <c r="G68" s="1">
        <v>72.65</v>
      </c>
      <c r="H68" s="2">
        <v>-10.85</v>
      </c>
      <c r="I68" s="2">
        <v>0</v>
      </c>
      <c r="J68" s="3">
        <v>2.68009016926967</v>
      </c>
      <c r="K68" s="22"/>
      <c r="L68" s="3"/>
      <c r="M68" s="23">
        <f t="shared" si="4"/>
        <v>-110.879686246605</v>
      </c>
      <c r="N68" s="23">
        <f t="shared" si="5"/>
        <v>74.9065585698127</v>
      </c>
      <c r="O68" s="23">
        <f t="shared" si="6"/>
        <v>0.5296862466050101</v>
      </c>
      <c r="P68" s="23">
        <f t="shared" si="7"/>
        <v>-2.2565585698126966</v>
      </c>
    </row>
    <row r="69" spans="2:16" ht="12.75">
      <c r="B69" s="9">
        <v>34410</v>
      </c>
      <c r="C69" s="3">
        <v>11.367</v>
      </c>
      <c r="D69" s="1">
        <v>86</v>
      </c>
      <c r="E69" s="1">
        <v>55.7</v>
      </c>
      <c r="F69" s="1">
        <v>-110.9</v>
      </c>
      <c r="G69" s="1">
        <v>73.5</v>
      </c>
      <c r="H69" s="2">
        <v>-10.85</v>
      </c>
      <c r="I69" s="2">
        <v>0</v>
      </c>
      <c r="J69" s="3">
        <v>2.54952880859259</v>
      </c>
      <c r="K69" s="22"/>
      <c r="L69" s="3"/>
      <c r="M69" s="23">
        <f t="shared" si="4"/>
        <v>-110.79623124960195</v>
      </c>
      <c r="N69" s="23">
        <f t="shared" si="5"/>
        <v>74.65446604913221</v>
      </c>
      <c r="O69" s="23">
        <f t="shared" si="6"/>
        <v>-0.10376875039806066</v>
      </c>
      <c r="P69" s="23">
        <f t="shared" si="7"/>
        <v>-1.1544660491322105</v>
      </c>
    </row>
    <row r="70" spans="2:16" ht="12.75">
      <c r="B70" s="9">
        <v>34419</v>
      </c>
      <c r="C70" s="3">
        <v>12.567</v>
      </c>
      <c r="D70" s="1">
        <v>91.8</v>
      </c>
      <c r="E70" s="23">
        <v>38.8</v>
      </c>
      <c r="F70" s="1">
        <v>-111.3</v>
      </c>
      <c r="G70" s="1">
        <v>72.7</v>
      </c>
      <c r="H70" s="2">
        <v>-10.85</v>
      </c>
      <c r="I70" s="2">
        <v>0</v>
      </c>
      <c r="J70" s="3">
        <v>2.3175240885405</v>
      </c>
      <c r="K70" s="22"/>
      <c r="L70" s="3"/>
      <c r="M70" s="23">
        <f t="shared" si="4"/>
        <v>-110.95525652062689</v>
      </c>
      <c r="N70" s="23">
        <f t="shared" si="5"/>
        <v>73.07078193397979</v>
      </c>
      <c r="O70" s="23">
        <f t="shared" si="6"/>
        <v>-0.3447434793731077</v>
      </c>
      <c r="P70" s="23">
        <f t="shared" si="7"/>
        <v>-0.3707819339797851</v>
      </c>
    </row>
    <row r="71" spans="2:16" ht="12.75">
      <c r="B71" s="9">
        <v>34420</v>
      </c>
      <c r="C71" s="3">
        <v>12.658</v>
      </c>
      <c r="D71" s="1">
        <v>92.3</v>
      </c>
      <c r="E71" s="23">
        <v>37.5</v>
      </c>
      <c r="F71" s="1">
        <v>-112.2</v>
      </c>
      <c r="G71" s="1">
        <v>73.65</v>
      </c>
      <c r="H71" s="2">
        <v>-10.85</v>
      </c>
      <c r="I71" s="2">
        <v>0</v>
      </c>
      <c r="J71" s="3">
        <v>2.35885286458218</v>
      </c>
      <c r="K71" s="22"/>
      <c r="L71" s="3"/>
      <c r="M71" s="23">
        <f t="shared" si="4"/>
        <v>-111.04607832185455</v>
      </c>
      <c r="N71" s="23">
        <f t="shared" si="5"/>
        <v>73.0302800747371</v>
      </c>
      <c r="O71" s="23">
        <f t="shared" si="6"/>
        <v>-1.1539216781454513</v>
      </c>
      <c r="P71" s="23">
        <f t="shared" si="7"/>
        <v>0.6197199252628991</v>
      </c>
    </row>
    <row r="72" spans="2:16" ht="12.75">
      <c r="B72" s="9">
        <v>34425</v>
      </c>
      <c r="C72" s="3">
        <v>13.391</v>
      </c>
      <c r="D72" s="1">
        <v>97.4</v>
      </c>
      <c r="E72" s="23">
        <v>27.2</v>
      </c>
      <c r="F72" s="1">
        <v>-113.85</v>
      </c>
      <c r="G72" s="1">
        <v>75.3</v>
      </c>
      <c r="H72" s="2">
        <v>-10.85</v>
      </c>
      <c r="I72" s="2">
        <v>0</v>
      </c>
      <c r="J72" s="3">
        <v>2.65754720051967</v>
      </c>
      <c r="K72" s="22"/>
      <c r="L72" s="3"/>
      <c r="M72" s="23">
        <f t="shared" si="4"/>
        <v>-112.16538800545256</v>
      </c>
      <c r="N72" s="23">
        <f t="shared" si="5"/>
        <v>73.12634001257581</v>
      </c>
      <c r="O72" s="23">
        <f t="shared" si="6"/>
        <v>-1.6846119945474385</v>
      </c>
      <c r="P72" s="23">
        <f t="shared" si="7"/>
        <v>2.1736599874241875</v>
      </c>
    </row>
    <row r="73" spans="2:16" ht="12.75">
      <c r="B73" s="9">
        <v>34426</v>
      </c>
      <c r="C73" s="3">
        <v>13.5</v>
      </c>
      <c r="D73" s="1">
        <v>98.4</v>
      </c>
      <c r="E73" s="23">
        <v>25.6</v>
      </c>
      <c r="F73" s="1">
        <v>-114</v>
      </c>
      <c r="G73" s="1">
        <v>73.35</v>
      </c>
      <c r="H73" s="2">
        <v>-10.85</v>
      </c>
      <c r="I73" s="2">
        <v>0</v>
      </c>
      <c r="J73" s="3">
        <v>2.54671093749884</v>
      </c>
      <c r="K73" s="22"/>
      <c r="L73" s="3"/>
      <c r="M73" s="23">
        <f t="shared" si="4"/>
        <v>-112.40191934405988</v>
      </c>
      <c r="N73" s="23">
        <f t="shared" si="5"/>
        <v>73.20541133136595</v>
      </c>
      <c r="O73" s="23">
        <f t="shared" si="6"/>
        <v>-1.598080655940123</v>
      </c>
      <c r="P73" s="23">
        <f t="shared" si="7"/>
        <v>0.14458866863404296</v>
      </c>
    </row>
    <row r="74" spans="2:16" ht="12.75">
      <c r="B74" s="9">
        <v>34431</v>
      </c>
      <c r="C74" s="3">
        <v>14.214</v>
      </c>
      <c r="D74" s="1">
        <v>107.9</v>
      </c>
      <c r="E74" s="23">
        <v>15.8</v>
      </c>
      <c r="F74" s="1">
        <v>-114.8</v>
      </c>
      <c r="G74" s="1">
        <v>76</v>
      </c>
      <c r="H74" s="2">
        <v>-10.85</v>
      </c>
      <c r="I74" s="2">
        <v>0</v>
      </c>
      <c r="J74" s="3">
        <v>2.37669938150926</v>
      </c>
      <c r="K74" s="22"/>
      <c r="L74" s="3"/>
      <c r="M74" s="23">
        <f t="shared" si="4"/>
        <v>-114.2298322318754</v>
      </c>
      <c r="N74" s="23">
        <f t="shared" si="5"/>
        <v>74.09151333257785</v>
      </c>
      <c r="O74" s="23">
        <f t="shared" si="6"/>
        <v>-0.5701677681245911</v>
      </c>
      <c r="P74" s="23">
        <f t="shared" si="7"/>
        <v>1.908486667422153</v>
      </c>
    </row>
    <row r="75" spans="2:16" ht="12.75">
      <c r="B75" s="9">
        <v>34432</v>
      </c>
      <c r="C75" s="3">
        <v>14.285</v>
      </c>
      <c r="D75" s="1">
        <v>109.4</v>
      </c>
      <c r="E75" s="23">
        <v>14.8</v>
      </c>
      <c r="F75" s="1">
        <v>-115.8</v>
      </c>
      <c r="G75" s="1">
        <v>75.1</v>
      </c>
      <c r="H75" s="2">
        <v>-10.85</v>
      </c>
      <c r="I75" s="2">
        <v>0</v>
      </c>
      <c r="J75" s="3">
        <v>2.46217480468635</v>
      </c>
      <c r="K75" s="22"/>
      <c r="L75" s="3"/>
      <c r="M75" s="23">
        <f t="shared" si="4"/>
        <v>-114.45203373943129</v>
      </c>
      <c r="N75" s="23">
        <f t="shared" si="5"/>
        <v>74.21862475600581</v>
      </c>
      <c r="O75" s="23">
        <f t="shared" si="6"/>
        <v>-1.347966260568711</v>
      </c>
      <c r="P75" s="23">
        <f t="shared" si="7"/>
        <v>0.8813752439941851</v>
      </c>
    </row>
    <row r="76" spans="2:16" ht="12.75">
      <c r="B76" s="9">
        <v>34433</v>
      </c>
      <c r="C76" s="3">
        <v>14.391</v>
      </c>
      <c r="D76" s="1">
        <v>112.1</v>
      </c>
      <c r="E76" s="23">
        <v>13.4</v>
      </c>
      <c r="F76" s="1">
        <v>-116</v>
      </c>
      <c r="G76" s="1">
        <v>74.55</v>
      </c>
      <c r="H76" s="2">
        <v>-10.85</v>
      </c>
      <c r="I76" s="2">
        <v>0</v>
      </c>
      <c r="J76" s="3">
        <v>2.50256429036343</v>
      </c>
      <c r="K76" s="22"/>
      <c r="L76" s="3"/>
      <c r="M76" s="23">
        <f t="shared" si="4"/>
        <v>-114.77531839098661</v>
      </c>
      <c r="N76" s="23">
        <f t="shared" si="5"/>
        <v>74.41042839993112</v>
      </c>
      <c r="O76" s="23">
        <f t="shared" si="6"/>
        <v>-1.2246816090133876</v>
      </c>
      <c r="P76" s="23">
        <f t="shared" si="7"/>
        <v>0.13957160006887648</v>
      </c>
    </row>
    <row r="77" spans="2:16" ht="12.75">
      <c r="B77" s="9">
        <v>34438</v>
      </c>
      <c r="C77" s="3">
        <v>15.1</v>
      </c>
      <c r="D77" s="1">
        <v>156.7</v>
      </c>
      <c r="E77" s="23">
        <v>5.8</v>
      </c>
      <c r="F77" s="1">
        <v>-118.45</v>
      </c>
      <c r="G77" s="1">
        <v>76.7</v>
      </c>
      <c r="H77" s="2">
        <v>-10.85</v>
      </c>
      <c r="I77" s="2">
        <v>0</v>
      </c>
      <c r="J77" s="3">
        <v>2.61340055338425</v>
      </c>
      <c r="K77" s="22"/>
      <c r="L77" s="3"/>
      <c r="M77" s="23">
        <f t="shared" si="4"/>
        <v>-116.77858043544191</v>
      </c>
      <c r="N77" s="23">
        <f t="shared" si="5"/>
        <v>75.7332805643234</v>
      </c>
      <c r="O77" s="23">
        <f t="shared" si="6"/>
        <v>-1.671419564558093</v>
      </c>
      <c r="P77" s="23">
        <f t="shared" si="7"/>
        <v>0.9667194356766089</v>
      </c>
    </row>
    <row r="78" spans="2:16" ht="12.75">
      <c r="B78" s="9">
        <v>34439</v>
      </c>
      <c r="C78" s="3">
        <v>15.197</v>
      </c>
      <c r="D78" s="1">
        <v>170.1</v>
      </c>
      <c r="E78" s="23">
        <v>5.5</v>
      </c>
      <c r="F78" s="1">
        <v>-117.15</v>
      </c>
      <c r="G78" s="1">
        <v>76.9</v>
      </c>
      <c r="H78" s="2">
        <v>-10.85</v>
      </c>
      <c r="I78" s="2">
        <v>0</v>
      </c>
      <c r="J78" s="3">
        <v>2.70451171874884</v>
      </c>
      <c r="K78" s="22"/>
      <c r="L78" s="3"/>
      <c r="M78" s="23">
        <f t="shared" si="4"/>
        <v>-116.87614600071272</v>
      </c>
      <c r="N78" s="23">
        <f t="shared" si="5"/>
        <v>75.81707276135104</v>
      </c>
      <c r="O78" s="23">
        <f t="shared" si="6"/>
        <v>-0.27385399928728305</v>
      </c>
      <c r="P78" s="23">
        <f t="shared" si="7"/>
        <v>1.0829272386489635</v>
      </c>
    </row>
    <row r="79" spans="2:16" ht="12.75">
      <c r="B79" s="9">
        <v>34440</v>
      </c>
      <c r="C79" s="3">
        <v>15.33</v>
      </c>
      <c r="D79" s="1">
        <v>189.4</v>
      </c>
      <c r="E79" s="23">
        <v>5.5</v>
      </c>
      <c r="F79" s="1">
        <v>-116.85</v>
      </c>
      <c r="G79" s="1">
        <v>75.05</v>
      </c>
      <c r="H79" s="2">
        <v>-10.85</v>
      </c>
      <c r="I79" s="2">
        <v>0</v>
      </c>
      <c r="J79" s="3">
        <v>2.63124707031134</v>
      </c>
      <c r="K79" s="22"/>
      <c r="L79" s="3"/>
      <c r="M79" s="23">
        <f t="shared" si="4"/>
        <v>-116.89656844456353</v>
      </c>
      <c r="N79" s="23">
        <f t="shared" si="5"/>
        <v>75.86213809199405</v>
      </c>
      <c r="O79" s="23">
        <f t="shared" si="6"/>
        <v>0.04656844456353326</v>
      </c>
      <c r="P79" s="23">
        <f t="shared" si="7"/>
        <v>-0.8121380919940577</v>
      </c>
    </row>
    <row r="80" spans="2:16" ht="12.75">
      <c r="B80" s="9">
        <v>34441</v>
      </c>
      <c r="C80" s="3">
        <v>15.454</v>
      </c>
      <c r="D80" s="1">
        <v>205.9</v>
      </c>
      <c r="E80" s="23">
        <v>6</v>
      </c>
      <c r="F80" s="1">
        <v>-115.95</v>
      </c>
      <c r="G80" s="1">
        <v>76.3</v>
      </c>
      <c r="H80" s="2">
        <v>-10.85</v>
      </c>
      <c r="I80" s="2">
        <v>0</v>
      </c>
      <c r="J80" s="3">
        <v>2.37200292968634</v>
      </c>
      <c r="K80" s="22"/>
      <c r="L80" s="3"/>
      <c r="M80" s="23">
        <f t="shared" si="4"/>
        <v>-116.77815692575334</v>
      </c>
      <c r="N80" s="23">
        <f t="shared" si="5"/>
        <v>75.81962446251849</v>
      </c>
      <c r="O80" s="23">
        <f t="shared" si="6"/>
        <v>0.8281569257533334</v>
      </c>
      <c r="P80" s="23">
        <f t="shared" si="7"/>
        <v>0.48037553748150685</v>
      </c>
    </row>
    <row r="81" spans="2:16" ht="12.75">
      <c r="B81" s="9">
        <v>34442</v>
      </c>
      <c r="C81" s="3">
        <v>15.551</v>
      </c>
      <c r="D81" s="1">
        <v>216.9</v>
      </c>
      <c r="E81" s="23">
        <v>6.7</v>
      </c>
      <c r="F81" s="1">
        <v>-116</v>
      </c>
      <c r="G81" s="1">
        <v>75.35</v>
      </c>
      <c r="H81" s="2">
        <v>-10.85</v>
      </c>
      <c r="I81" s="2">
        <v>0</v>
      </c>
      <c r="J81" s="3">
        <v>2.28934537760301</v>
      </c>
      <c r="K81" s="22"/>
      <c r="L81" s="3"/>
      <c r="M81" s="23">
        <f t="shared" si="4"/>
        <v>-116.6034159742774</v>
      </c>
      <c r="N81" s="23">
        <f t="shared" si="5"/>
        <v>75.73705329311082</v>
      </c>
      <c r="O81" s="23">
        <f t="shared" si="6"/>
        <v>0.6034159742773966</v>
      </c>
      <c r="P81" s="23">
        <f t="shared" si="7"/>
        <v>-0.38705329311082437</v>
      </c>
    </row>
    <row r="82" spans="2:16" ht="12.75">
      <c r="B82" s="9">
        <v>34443</v>
      </c>
      <c r="C82" s="3">
        <v>15.652</v>
      </c>
      <c r="D82" s="1">
        <v>225.3</v>
      </c>
      <c r="E82" s="23">
        <v>7.7</v>
      </c>
      <c r="F82" s="1">
        <v>-115.5</v>
      </c>
      <c r="G82" s="1">
        <v>75.7</v>
      </c>
      <c r="H82" s="2">
        <v>-10.85</v>
      </c>
      <c r="I82" s="2">
        <v>0</v>
      </c>
      <c r="J82" s="3">
        <v>2.28089176432175</v>
      </c>
      <c r="K82" s="22"/>
      <c r="L82" s="3"/>
      <c r="M82" s="23">
        <f t="shared" si="4"/>
        <v>-116.35367801769165</v>
      </c>
      <c r="N82" s="23">
        <f t="shared" si="5"/>
        <v>75.61223866506658</v>
      </c>
      <c r="O82" s="23">
        <f t="shared" si="6"/>
        <v>0.8536780176916494</v>
      </c>
      <c r="P82" s="23">
        <f t="shared" si="7"/>
        <v>0.08776133493341831</v>
      </c>
    </row>
    <row r="83" spans="1:16" ht="12.75">
      <c r="A83" s="28"/>
      <c r="B83" s="9">
        <v>34444</v>
      </c>
      <c r="C83" s="3">
        <v>15.773</v>
      </c>
      <c r="D83" s="1">
        <v>233.4</v>
      </c>
      <c r="E83" s="23">
        <v>9</v>
      </c>
      <c r="F83" s="1">
        <v>-114.6</v>
      </c>
      <c r="G83" s="1">
        <v>75.15</v>
      </c>
      <c r="H83" s="2">
        <v>-10.85</v>
      </c>
      <c r="I83" s="2">
        <v>0</v>
      </c>
      <c r="J83" s="3">
        <v>2.34664208984259</v>
      </c>
      <c r="K83" s="22"/>
      <c r="L83" s="3"/>
      <c r="M83" s="23">
        <f t="shared" si="4"/>
        <v>-116.0373940501296</v>
      </c>
      <c r="N83" s="23">
        <f t="shared" si="5"/>
        <v>75.45682232499993</v>
      </c>
      <c r="O83" s="23">
        <f t="shared" si="6"/>
        <v>1.4373940501296119</v>
      </c>
      <c r="P83" s="23">
        <f t="shared" si="7"/>
        <v>-0.3068223249999278</v>
      </c>
    </row>
    <row r="84" spans="2:16" ht="12.75">
      <c r="B84" s="9">
        <v>34445</v>
      </c>
      <c r="C84" s="3">
        <v>15.901</v>
      </c>
      <c r="D84" s="1">
        <v>239.8</v>
      </c>
      <c r="E84" s="23">
        <v>10.5</v>
      </c>
      <c r="F84" s="1">
        <v>-114.45</v>
      </c>
      <c r="G84" s="1">
        <v>75.05</v>
      </c>
      <c r="H84" s="2">
        <v>-10.85</v>
      </c>
      <c r="I84" s="2">
        <v>0</v>
      </c>
      <c r="J84" s="3">
        <v>2.23110937499884</v>
      </c>
      <c r="K84" s="22"/>
      <c r="L84" s="3"/>
      <c r="M84" s="23">
        <f t="shared" si="4"/>
        <v>-115.68465381315794</v>
      </c>
      <c r="N84" s="23">
        <f t="shared" si="5"/>
        <v>75.28807421390968</v>
      </c>
      <c r="O84" s="23">
        <f t="shared" si="6"/>
        <v>1.2346538131579337</v>
      </c>
      <c r="P84" s="23">
        <f t="shared" si="7"/>
        <v>-0.23807421390968386</v>
      </c>
    </row>
    <row r="85" spans="2:16" ht="12.75">
      <c r="B85" s="9">
        <v>34446</v>
      </c>
      <c r="C85" s="3">
        <v>16.019</v>
      </c>
      <c r="D85" s="1">
        <v>244.3</v>
      </c>
      <c r="E85" s="23">
        <v>12</v>
      </c>
      <c r="F85" s="1">
        <v>-113.85</v>
      </c>
      <c r="G85" s="1">
        <v>74.05</v>
      </c>
      <c r="H85" s="2">
        <v>-10.85</v>
      </c>
      <c r="I85" s="2">
        <v>0</v>
      </c>
      <c r="J85" s="3">
        <v>2.07706575520717</v>
      </c>
      <c r="K85" s="22"/>
      <c r="L85" s="3"/>
      <c r="M85" s="23">
        <f t="shared" si="4"/>
        <v>-115.34536345104986</v>
      </c>
      <c r="N85" s="23">
        <f t="shared" si="5"/>
        <v>75.13148861572967</v>
      </c>
      <c r="O85" s="23">
        <f t="shared" si="6"/>
        <v>1.4953634510498688</v>
      </c>
      <c r="P85" s="23">
        <f t="shared" si="7"/>
        <v>-1.0814886157296684</v>
      </c>
    </row>
    <row r="86" spans="2:16" ht="12.75">
      <c r="B86" s="9"/>
      <c r="C86" s="3"/>
      <c r="D86" s="1"/>
      <c r="E86" s="23"/>
      <c r="F86" s="1"/>
      <c r="G86" s="1"/>
      <c r="H86" s="2"/>
      <c r="I86" s="2"/>
      <c r="J86" s="3"/>
      <c r="K86" s="22"/>
      <c r="L86" s="3"/>
      <c r="M86" s="23"/>
      <c r="N86" s="23"/>
      <c r="O86" s="23"/>
      <c r="P86" s="23"/>
    </row>
    <row r="87" spans="8:16" ht="12.75">
      <c r="H87" s="2"/>
      <c r="I87" s="2"/>
      <c r="J87" s="3"/>
      <c r="K87" s="22"/>
      <c r="L87" s="3"/>
      <c r="M87" s="23"/>
      <c r="N87" s="23"/>
      <c r="O87" s="23"/>
      <c r="P87" s="23"/>
    </row>
    <row r="88" spans="1:16" ht="12.75">
      <c r="A88" s="28"/>
      <c r="B88" s="9"/>
      <c r="C88" s="3"/>
      <c r="D88" s="1"/>
      <c r="E88" s="23"/>
      <c r="F88" s="1"/>
      <c r="G88" s="1"/>
      <c r="H88" s="2"/>
      <c r="I88" s="2"/>
      <c r="J88" s="3"/>
      <c r="K88" s="22"/>
      <c r="L88" s="3"/>
      <c r="M88" s="23"/>
      <c r="N88" s="23"/>
      <c r="O88" s="23"/>
      <c r="P88" s="23"/>
    </row>
    <row r="89" spans="8:16" ht="12.75">
      <c r="H89" s="2"/>
      <c r="I89" s="2"/>
      <c r="J89" s="3"/>
      <c r="K89" s="22"/>
      <c r="L89" s="3"/>
      <c r="M89" s="23"/>
      <c r="N89" s="23"/>
      <c r="O89" s="23"/>
      <c r="P89" s="23"/>
    </row>
    <row r="90" spans="2:16" ht="12.75">
      <c r="B90" s="9"/>
      <c r="C90" s="3"/>
      <c r="D90" s="1"/>
      <c r="E90" s="23"/>
      <c r="F90" s="1"/>
      <c r="G90" s="1"/>
      <c r="H90" s="2"/>
      <c r="I90" s="2"/>
      <c r="J90" s="3"/>
      <c r="K90" s="22"/>
      <c r="L90" s="3"/>
      <c r="M90" s="23"/>
      <c r="N90" s="23"/>
      <c r="O90" s="23"/>
      <c r="P90" s="23"/>
    </row>
    <row r="91" spans="8:16" ht="12.75">
      <c r="H91" s="2"/>
      <c r="I91" s="2"/>
      <c r="J91" s="3"/>
      <c r="K91" s="22"/>
      <c r="L91" s="3"/>
      <c r="M91" s="23"/>
      <c r="N91" s="23"/>
      <c r="O91" s="23"/>
      <c r="P91" s="23"/>
    </row>
    <row r="92" spans="2:16" ht="12.75">
      <c r="B92" s="9"/>
      <c r="C92" s="3"/>
      <c r="D92" s="1"/>
      <c r="E92" s="23"/>
      <c r="F92" s="1"/>
      <c r="G92" s="1"/>
      <c r="H92" s="2"/>
      <c r="I92" s="2"/>
      <c r="J92" s="3"/>
      <c r="K92" s="22"/>
      <c r="L92" s="3"/>
      <c r="M92" s="23"/>
      <c r="N92" s="23"/>
      <c r="O92" s="23"/>
      <c r="P92" s="23"/>
    </row>
    <row r="93" spans="8:16" ht="12.75">
      <c r="H93" s="2"/>
      <c r="I93" s="2"/>
      <c r="J93" s="3"/>
      <c r="K93" s="22"/>
      <c r="L93" s="3"/>
      <c r="M93" s="23"/>
      <c r="N93" s="23"/>
      <c r="O93" s="23"/>
      <c r="P93" s="23"/>
    </row>
    <row r="94" spans="2:16" ht="12.75">
      <c r="B94" s="9"/>
      <c r="C94" s="3"/>
      <c r="D94" s="1"/>
      <c r="E94" s="23"/>
      <c r="F94" s="1"/>
      <c r="G94" s="1"/>
      <c r="H94" s="2"/>
      <c r="I94" s="2"/>
      <c r="J94" s="3"/>
      <c r="K94" s="22"/>
      <c r="L94" s="3"/>
      <c r="M94" s="23"/>
      <c r="N94" s="23"/>
      <c r="O94" s="23"/>
      <c r="P94" s="23"/>
    </row>
    <row r="95" spans="8:16" ht="12.75">
      <c r="H95" s="2"/>
      <c r="I95" s="2"/>
      <c r="J95" s="3"/>
      <c r="K95" s="22"/>
      <c r="L95" s="3"/>
      <c r="M95" s="23"/>
      <c r="N95" s="23"/>
      <c r="O95" s="23"/>
      <c r="P95" s="23"/>
    </row>
    <row r="96" spans="2:16" ht="12.75">
      <c r="B96" s="9"/>
      <c r="C96" s="3"/>
      <c r="D96" s="1"/>
      <c r="E96" s="23"/>
      <c r="F96" s="1"/>
      <c r="G96" s="1"/>
      <c r="H96" s="2"/>
      <c r="I96" s="2"/>
      <c r="J96" s="3"/>
      <c r="K96" s="22"/>
      <c r="L96" s="3"/>
      <c r="M96" s="23"/>
      <c r="N96" s="23"/>
      <c r="O96" s="23"/>
      <c r="P96" s="23"/>
    </row>
    <row r="97" spans="8:16" ht="12.75">
      <c r="H97" s="2"/>
      <c r="I97" s="2"/>
      <c r="J97" s="3"/>
      <c r="K97" s="22"/>
      <c r="L97" s="3"/>
      <c r="M97" s="23"/>
      <c r="N97" s="23"/>
      <c r="O97" s="23"/>
      <c r="P97" s="23"/>
    </row>
    <row r="98" spans="2:16" ht="12.75">
      <c r="B98" s="9"/>
      <c r="C98" s="3"/>
      <c r="D98" s="1"/>
      <c r="E98" s="23"/>
      <c r="F98" s="1"/>
      <c r="G98" s="1"/>
      <c r="H98" s="2"/>
      <c r="I98" s="2"/>
      <c r="J98" s="3"/>
      <c r="K98" s="22"/>
      <c r="L98" s="3"/>
      <c r="M98" s="23"/>
      <c r="N98" s="23"/>
      <c r="O98" s="23"/>
      <c r="P98" s="23"/>
    </row>
    <row r="99" spans="8:16" ht="12.75">
      <c r="H99" s="2"/>
      <c r="I99" s="2"/>
      <c r="J99" s="3"/>
      <c r="K99" s="22"/>
      <c r="L99" s="3"/>
      <c r="M99" s="23"/>
      <c r="N99" s="23"/>
      <c r="O99" s="23"/>
      <c r="P99" s="23"/>
    </row>
    <row r="100" spans="2:16" ht="12.75">
      <c r="B100" s="9"/>
      <c r="C100" s="3"/>
      <c r="D100" s="1"/>
      <c r="E100" s="23"/>
      <c r="F100" s="1"/>
      <c r="G100" s="1"/>
      <c r="H100" s="2"/>
      <c r="I100" s="2"/>
      <c r="J100" s="3"/>
      <c r="K100" s="22"/>
      <c r="L100" s="3"/>
      <c r="M100" s="23"/>
      <c r="N100" s="23"/>
      <c r="O100" s="23"/>
      <c r="P100" s="23"/>
    </row>
    <row r="101" spans="8:16" ht="12.75">
      <c r="H101" s="2"/>
      <c r="I101" s="2"/>
      <c r="J101" s="3"/>
      <c r="K101" s="22"/>
      <c r="L101" s="3"/>
      <c r="M101" s="23"/>
      <c r="N101" s="23"/>
      <c r="O101" s="23"/>
      <c r="P101" s="23"/>
    </row>
    <row r="102" spans="2:16" ht="12.75">
      <c r="B102" s="9"/>
      <c r="C102" s="3"/>
      <c r="D102" s="1"/>
      <c r="E102" s="23"/>
      <c r="F102" s="1"/>
      <c r="G102" s="1"/>
      <c r="H102" s="2"/>
      <c r="I102" s="2"/>
      <c r="J102" s="3"/>
      <c r="K102" s="22"/>
      <c r="L102" s="3"/>
      <c r="M102" s="23"/>
      <c r="N102" s="23"/>
      <c r="O102" s="23"/>
      <c r="P102" s="23"/>
    </row>
    <row r="103" spans="8:16" ht="12.75">
      <c r="H103" s="2"/>
      <c r="I103" s="2"/>
      <c r="J103" s="3"/>
      <c r="K103" s="22"/>
      <c r="L103" s="3"/>
      <c r="M103" s="23"/>
      <c r="N103" s="23"/>
      <c r="O103" s="23"/>
      <c r="P103" s="23"/>
    </row>
    <row r="104" spans="2:16" ht="12.75">
      <c r="B104" s="9"/>
      <c r="C104" s="3"/>
      <c r="D104" s="1"/>
      <c r="E104" s="23"/>
      <c r="F104" s="1"/>
      <c r="G104" s="1"/>
      <c r="H104" s="2"/>
      <c r="I104" s="2"/>
      <c r="J104" s="3"/>
      <c r="K104" s="22"/>
      <c r="L104" s="3"/>
      <c r="M104" s="23"/>
      <c r="N104" s="23"/>
      <c r="O104" s="23"/>
      <c r="P104" s="23"/>
    </row>
    <row r="105" spans="8:16" ht="12.75">
      <c r="H105" s="2"/>
      <c r="I105" s="2"/>
      <c r="J105" s="3"/>
      <c r="K105" s="22"/>
      <c r="L105" s="3"/>
      <c r="M105" s="23"/>
      <c r="N105" s="23"/>
      <c r="O105" s="23"/>
      <c r="P105" s="23"/>
    </row>
    <row r="106" spans="8:16" ht="12.75">
      <c r="H106" s="2"/>
      <c r="I106" s="2"/>
      <c r="J106" s="3"/>
      <c r="K106" s="22"/>
      <c r="L106" s="3"/>
      <c r="M106" s="23"/>
      <c r="N106" s="23"/>
      <c r="O106" s="23"/>
      <c r="P106" s="23"/>
    </row>
    <row r="107" spans="2:16" ht="12.75">
      <c r="B107" s="9"/>
      <c r="C107" s="3"/>
      <c r="D107" s="1"/>
      <c r="E107" s="1"/>
      <c r="F107" s="1"/>
      <c r="G107" s="1"/>
      <c r="H107" s="2"/>
      <c r="I107" s="2"/>
      <c r="J107" s="3"/>
      <c r="K107" s="22"/>
      <c r="L107" s="3"/>
      <c r="M107" s="23"/>
      <c r="N107" s="23"/>
      <c r="O107" s="23"/>
      <c r="P107" s="23"/>
    </row>
    <row r="108" spans="2:16" ht="12.75">
      <c r="B108" s="9"/>
      <c r="C108" s="3"/>
      <c r="D108" s="1"/>
      <c r="E108" s="1"/>
      <c r="F108" s="1"/>
      <c r="G108" s="1"/>
      <c r="H108" s="2"/>
      <c r="I108" s="2"/>
      <c r="J108" s="3"/>
      <c r="K108" s="22"/>
      <c r="L108" s="3"/>
      <c r="M108" s="23"/>
      <c r="N108" s="23"/>
      <c r="O108" s="23"/>
      <c r="P108" s="23"/>
    </row>
    <row r="109" spans="2:16" ht="12.75">
      <c r="B109" s="9"/>
      <c r="C109" s="3"/>
      <c r="D109" s="1"/>
      <c r="E109" s="1"/>
      <c r="F109" s="1"/>
      <c r="G109" s="1"/>
      <c r="H109" s="2"/>
      <c r="I109" s="2"/>
      <c r="J109" s="3"/>
      <c r="K109" s="22"/>
      <c r="L109" s="3"/>
      <c r="M109" s="23"/>
      <c r="N109" s="23"/>
      <c r="O109" s="23"/>
      <c r="P109" s="23"/>
    </row>
    <row r="110" spans="8:16" ht="12.75">
      <c r="H110" s="2"/>
      <c r="I110" s="2"/>
      <c r="J110" s="3"/>
      <c r="K110" s="22"/>
      <c r="L110" s="3"/>
      <c r="M110" s="23"/>
      <c r="N110" s="23"/>
      <c r="O110" s="23"/>
      <c r="P110" s="23"/>
    </row>
    <row r="111" spans="2:16" ht="12.75">
      <c r="B111" s="9"/>
      <c r="C111" s="3"/>
      <c r="D111" s="1"/>
      <c r="E111" s="1"/>
      <c r="F111" s="1"/>
      <c r="G111" s="1"/>
      <c r="H111" s="2"/>
      <c r="I111" s="2"/>
      <c r="J111" s="3"/>
      <c r="K111" s="22"/>
      <c r="L111" s="3"/>
      <c r="M111" s="23"/>
      <c r="N111" s="23"/>
      <c r="O111" s="23"/>
      <c r="P111" s="23"/>
    </row>
    <row r="112" spans="8:16" ht="12.75">
      <c r="H112" s="2"/>
      <c r="I112" s="2"/>
      <c r="J112" s="3"/>
      <c r="K112" s="22"/>
      <c r="L112" s="3"/>
      <c r="M112" s="23"/>
      <c r="N112" s="23"/>
      <c r="O112" s="23"/>
      <c r="P112" s="23"/>
    </row>
    <row r="113" spans="2:16" ht="12.75">
      <c r="B113" s="9"/>
      <c r="C113" s="3"/>
      <c r="D113" s="1"/>
      <c r="E113" s="1"/>
      <c r="F113" s="1"/>
      <c r="G113" s="1"/>
      <c r="H113" s="2"/>
      <c r="I113" s="2"/>
      <c r="J113" s="3"/>
      <c r="K113" s="22"/>
      <c r="L113" s="3"/>
      <c r="M113" s="23"/>
      <c r="N113" s="23"/>
      <c r="O113" s="23"/>
      <c r="P113" s="23"/>
    </row>
    <row r="114" spans="8:16" ht="12.75">
      <c r="H114" s="2"/>
      <c r="I114" s="2"/>
      <c r="J114" s="3"/>
      <c r="K114" s="22"/>
      <c r="L114" s="3"/>
      <c r="M114" s="23"/>
      <c r="N114" s="23"/>
      <c r="O114" s="23"/>
      <c r="P114" s="23"/>
    </row>
    <row r="115" spans="2:16" ht="12.75">
      <c r="B115" s="9"/>
      <c r="C115" s="3"/>
      <c r="D115" s="1"/>
      <c r="E115" s="1"/>
      <c r="F115" s="1"/>
      <c r="G115" s="1"/>
      <c r="H115" s="2"/>
      <c r="I115" s="2"/>
      <c r="J115" s="3"/>
      <c r="K115" s="22"/>
      <c r="L115" s="3"/>
      <c r="M115" s="23"/>
      <c r="N115" s="23"/>
      <c r="O115" s="23"/>
      <c r="P115" s="23"/>
    </row>
    <row r="116" spans="8:16" ht="12.75">
      <c r="H116" s="2"/>
      <c r="I116" s="2"/>
      <c r="J116" s="3"/>
      <c r="K116" s="22"/>
      <c r="L116" s="3"/>
      <c r="M116" s="23"/>
      <c r="N116" s="23"/>
      <c r="O116" s="23"/>
      <c r="P116" s="23"/>
    </row>
    <row r="117" spans="8:16" ht="12.75">
      <c r="H117" s="2"/>
      <c r="I117" s="2"/>
      <c r="J117" s="3"/>
      <c r="K117" s="22"/>
      <c r="L117" s="3"/>
      <c r="M117" s="23"/>
      <c r="N117" s="23"/>
      <c r="O117" s="23"/>
      <c r="P117" s="23"/>
    </row>
    <row r="118" spans="8:16" ht="12.75">
      <c r="H118" s="2"/>
      <c r="I118" s="2"/>
      <c r="J118" s="3"/>
      <c r="K118" s="22"/>
      <c r="L118" s="3"/>
      <c r="M118" s="23"/>
      <c r="N118" s="23"/>
      <c r="O118" s="23"/>
      <c r="P118" s="23"/>
    </row>
    <row r="119" spans="8:16" ht="12.75">
      <c r="H119" s="2"/>
      <c r="I119" s="2"/>
      <c r="J119" s="3"/>
      <c r="K119" s="22"/>
      <c r="L119" s="3"/>
      <c r="M119" s="23"/>
      <c r="N119" s="23"/>
      <c r="O119" s="23"/>
      <c r="P119" s="23"/>
    </row>
    <row r="120" spans="8:16" ht="12.75">
      <c r="H120" s="2"/>
      <c r="I120" s="2"/>
      <c r="J120" s="3"/>
      <c r="K120" s="22"/>
      <c r="L120" s="3"/>
      <c r="M120" s="23"/>
      <c r="N120" s="23"/>
      <c r="O120" s="23"/>
      <c r="P120" s="23"/>
    </row>
    <row r="121" spans="8:16" ht="12.75">
      <c r="H121" s="2"/>
      <c r="I121" s="2"/>
      <c r="J121" s="3"/>
      <c r="K121" s="22"/>
      <c r="L121" s="3"/>
      <c r="M121" s="23"/>
      <c r="N121" s="23"/>
      <c r="O121" s="23"/>
      <c r="P121" s="23"/>
    </row>
    <row r="122" spans="8:16" ht="12.75">
      <c r="H122" s="2"/>
      <c r="I122" s="2"/>
      <c r="J122" s="3"/>
      <c r="K122" s="22"/>
      <c r="L122" s="3"/>
      <c r="M122" s="23"/>
      <c r="N122" s="23"/>
      <c r="O122" s="23"/>
      <c r="P122" s="23"/>
    </row>
    <row r="123" spans="8:16" ht="12.75">
      <c r="H123" s="22"/>
      <c r="I123" s="2"/>
      <c r="J123" s="3"/>
      <c r="K123" s="22"/>
      <c r="L123" s="3"/>
      <c r="M123" s="23"/>
      <c r="N123" s="23"/>
      <c r="O123" s="23"/>
      <c r="P123" s="23"/>
    </row>
    <row r="124" spans="8:16" ht="12.75">
      <c r="H124" s="22"/>
      <c r="I124" s="2"/>
      <c r="J124" s="3"/>
      <c r="K124" s="22"/>
      <c r="L124" s="3"/>
      <c r="M124" s="23"/>
      <c r="N124" s="23"/>
      <c r="O124" s="23"/>
      <c r="P124" s="23"/>
    </row>
    <row r="125" spans="8:16" ht="12.75">
      <c r="H125" s="22"/>
      <c r="I125" s="2"/>
      <c r="J125" s="3"/>
      <c r="K125" s="22"/>
      <c r="L125" s="3"/>
      <c r="M125" s="23"/>
      <c r="N125" s="23"/>
      <c r="O125" s="23"/>
      <c r="P125" s="23"/>
    </row>
    <row r="126" spans="8:16" ht="12.75">
      <c r="H126" s="22"/>
      <c r="I126" s="2"/>
      <c r="J126" s="3"/>
      <c r="K126" s="22"/>
      <c r="L126" s="3"/>
      <c r="M126" s="23"/>
      <c r="N126" s="23"/>
      <c r="O126" s="23"/>
      <c r="P126" s="23"/>
    </row>
    <row r="127" spans="8:16" ht="12.75">
      <c r="H127" s="22"/>
      <c r="I127" s="2"/>
      <c r="J127" s="3"/>
      <c r="K127" s="22"/>
      <c r="L127" s="3"/>
      <c r="M127" s="23"/>
      <c r="N127" s="23"/>
      <c r="O127" s="23"/>
      <c r="P127" s="23"/>
    </row>
    <row r="128" spans="8:16" ht="12.75">
      <c r="H128" s="22"/>
      <c r="I128" s="2"/>
      <c r="J128" s="3"/>
      <c r="K128" s="22"/>
      <c r="L128" s="3"/>
      <c r="M128" s="23"/>
      <c r="N128" s="23"/>
      <c r="O128" s="23"/>
      <c r="P128" s="23"/>
    </row>
    <row r="129" spans="8:16" ht="12.75">
      <c r="H129" s="22"/>
      <c r="I129" s="2"/>
      <c r="J129" s="3"/>
      <c r="K129" s="22"/>
      <c r="L129" s="3"/>
      <c r="M129" s="23"/>
      <c r="N129" s="23"/>
      <c r="O129" s="23"/>
      <c r="P129" s="23"/>
    </row>
    <row r="130" spans="8:16" ht="12.75">
      <c r="H130" s="22"/>
      <c r="I130" s="2"/>
      <c r="J130" s="3"/>
      <c r="K130" s="22"/>
      <c r="L130" s="3"/>
      <c r="M130" s="23"/>
      <c r="N130" s="23"/>
      <c r="O130" s="23"/>
      <c r="P130" s="23"/>
    </row>
    <row r="131" spans="8:16" ht="12.75">
      <c r="H131" s="22"/>
      <c r="I131" s="2"/>
      <c r="J131" s="3"/>
      <c r="K131" s="22"/>
      <c r="L131" s="3"/>
      <c r="M131" s="23"/>
      <c r="N131" s="23"/>
      <c r="O131" s="23"/>
      <c r="P131" s="23"/>
    </row>
    <row r="132" spans="8:16" ht="12.75">
      <c r="H132" s="22"/>
      <c r="I132" s="2"/>
      <c r="J132" s="3"/>
      <c r="K132" s="22"/>
      <c r="L132" s="3"/>
      <c r="M132" s="23"/>
      <c r="N132" s="23"/>
      <c r="O132" s="23"/>
      <c r="P132" s="23"/>
    </row>
    <row r="133" spans="8:16" ht="12.75">
      <c r="H133" s="22"/>
      <c r="I133" s="2"/>
      <c r="J133" s="3"/>
      <c r="K133" s="22"/>
      <c r="L133" s="3"/>
      <c r="M133" s="23"/>
      <c r="N133" s="23"/>
      <c r="O133" s="23"/>
      <c r="P133" s="23"/>
    </row>
    <row r="134" spans="8:16" ht="12.75">
      <c r="H134" s="22"/>
      <c r="I134" s="2"/>
      <c r="J134" s="3"/>
      <c r="K134" s="22"/>
      <c r="L134" s="3"/>
      <c r="M134" s="23"/>
      <c r="N134" s="23"/>
      <c r="O134" s="23"/>
      <c r="P134" s="23"/>
    </row>
    <row r="135" spans="8:16" ht="12.75">
      <c r="H135" s="22"/>
      <c r="I135" s="2"/>
      <c r="J135" s="3"/>
      <c r="K135" s="22"/>
      <c r="L135" s="3"/>
      <c r="M135" s="23"/>
      <c r="N135" s="23"/>
      <c r="O135" s="23"/>
      <c r="P135" s="23"/>
    </row>
    <row r="136" spans="8:16" ht="12.75">
      <c r="H136" s="22"/>
      <c r="I136" s="2"/>
      <c r="J136" s="3"/>
      <c r="K136" s="22"/>
      <c r="L136" s="3"/>
      <c r="M136" s="23"/>
      <c r="N136" s="23"/>
      <c r="O136" s="23"/>
      <c r="P136" s="23"/>
    </row>
    <row r="137" spans="8:16" ht="12.75">
      <c r="H137" s="22"/>
      <c r="I137" s="2"/>
      <c r="J137" s="3"/>
      <c r="K137" s="22"/>
      <c r="L137" s="3"/>
      <c r="M137" s="23"/>
      <c r="N137" s="23"/>
      <c r="O137" s="23"/>
      <c r="P137" s="23"/>
    </row>
    <row r="138" spans="8:16" ht="12.75">
      <c r="H138" s="22"/>
      <c r="I138" s="2"/>
      <c r="J138" s="3"/>
      <c r="K138" s="22"/>
      <c r="L138" s="3"/>
      <c r="M138" s="23"/>
      <c r="N138" s="23"/>
      <c r="O138" s="23"/>
      <c r="P138" s="23"/>
    </row>
    <row r="139" spans="8:16" ht="12.75">
      <c r="H139" s="22"/>
      <c r="I139" s="2"/>
      <c r="J139" s="3"/>
      <c r="K139" s="22"/>
      <c r="L139" s="3"/>
      <c r="M139" s="23"/>
      <c r="N139" s="23"/>
      <c r="O139" s="23"/>
      <c r="P139" s="23"/>
    </row>
    <row r="140" spans="8:16" ht="12.75">
      <c r="H140" s="22"/>
      <c r="I140" s="2"/>
      <c r="J140" s="3"/>
      <c r="K140" s="22"/>
      <c r="L140" s="3"/>
      <c r="M140" s="23"/>
      <c r="N140" s="23"/>
      <c r="O140" s="23"/>
      <c r="P140" s="23"/>
    </row>
    <row r="141" spans="8:16" ht="12.75">
      <c r="H141" s="22"/>
      <c r="I141" s="2"/>
      <c r="J141" s="3"/>
      <c r="K141" s="22"/>
      <c r="L141" s="3"/>
      <c r="M141" s="23"/>
      <c r="N141" s="23"/>
      <c r="O141" s="23"/>
      <c r="P141" s="23"/>
    </row>
    <row r="142" spans="8:16" ht="12.75">
      <c r="H142" s="22"/>
      <c r="I142" s="2"/>
      <c r="J142" s="3"/>
      <c r="K142" s="22"/>
      <c r="L142" s="3"/>
      <c r="M142" s="23"/>
      <c r="N142" s="23"/>
      <c r="O142" s="23"/>
      <c r="P142" s="23"/>
    </row>
    <row r="143" spans="8:16" ht="12.75">
      <c r="H143" s="22"/>
      <c r="I143" s="2"/>
      <c r="J143" s="3"/>
      <c r="K143" s="22"/>
      <c r="L143" s="3"/>
      <c r="M143" s="23"/>
      <c r="N143" s="23"/>
      <c r="O143" s="23"/>
      <c r="P143" s="23"/>
    </row>
    <row r="144" spans="8:16" ht="12.75">
      <c r="H144" s="22"/>
      <c r="I144" s="2"/>
      <c r="J144" s="3"/>
      <c r="K144" s="22"/>
      <c r="L144" s="3"/>
      <c r="M144" s="23"/>
      <c r="N144" s="23"/>
      <c r="O144" s="23"/>
      <c r="P144" s="23"/>
    </row>
    <row r="145" spans="8:16" ht="12.75">
      <c r="H145" s="22"/>
      <c r="I145" s="2"/>
      <c r="J145" s="3"/>
      <c r="K145" s="22"/>
      <c r="L145" s="3"/>
      <c r="M145" s="23"/>
      <c r="N145" s="23"/>
      <c r="O145" s="23"/>
      <c r="P145" s="23"/>
    </row>
    <row r="146" spans="8:16" ht="12.75">
      <c r="H146" s="22"/>
      <c r="I146" s="2"/>
      <c r="J146" s="3"/>
      <c r="K146" s="22"/>
      <c r="L146" s="3"/>
      <c r="M146" s="23"/>
      <c r="N146" s="23"/>
      <c r="O146" s="23"/>
      <c r="P146" s="23"/>
    </row>
    <row r="147" spans="8:16" ht="12.75">
      <c r="H147" s="22"/>
      <c r="I147" s="2"/>
      <c r="J147" s="3"/>
      <c r="K147" s="22"/>
      <c r="L147" s="3"/>
      <c r="M147" s="23"/>
      <c r="N147" s="23"/>
      <c r="O147" s="23"/>
      <c r="P147" s="23"/>
    </row>
    <row r="148" spans="8:16" ht="12.75">
      <c r="H148" s="22"/>
      <c r="I148" s="2"/>
      <c r="J148" s="3"/>
      <c r="K148" s="22"/>
      <c r="L148" s="3"/>
      <c r="M148" s="23"/>
      <c r="N148" s="23"/>
      <c r="O148" s="23"/>
      <c r="P148" s="23"/>
    </row>
    <row r="149" spans="8:16" ht="12.75">
      <c r="H149" s="22"/>
      <c r="I149" s="2"/>
      <c r="J149" s="3"/>
      <c r="K149" s="22"/>
      <c r="L149" s="3"/>
      <c r="M149" s="23"/>
      <c r="N149" s="23"/>
      <c r="O149" s="23"/>
      <c r="P149" s="23"/>
    </row>
    <row r="150" spans="8:16" ht="12.75">
      <c r="H150" s="22"/>
      <c r="I150" s="2"/>
      <c r="J150" s="3"/>
      <c r="K150" s="22"/>
      <c r="L150" s="3"/>
      <c r="M150" s="23"/>
      <c r="N150" s="23"/>
      <c r="O150" s="23"/>
      <c r="P150" s="23"/>
    </row>
    <row r="151" spans="8:16" ht="12.75">
      <c r="H151" s="22"/>
      <c r="I151" s="2"/>
      <c r="J151" s="3"/>
      <c r="K151" s="22"/>
      <c r="L151" s="3"/>
      <c r="M151" s="23"/>
      <c r="N151" s="23"/>
      <c r="O151" s="23"/>
      <c r="P151" s="23"/>
    </row>
    <row r="152" spans="8:16" ht="12.75">
      <c r="H152" s="22"/>
      <c r="I152" s="2"/>
      <c r="J152" s="3"/>
      <c r="K152" s="22"/>
      <c r="L152" s="3"/>
      <c r="M152" s="23"/>
      <c r="N152" s="23"/>
      <c r="O152" s="23"/>
      <c r="P152" s="23"/>
    </row>
    <row r="153" spans="8:16" ht="12.75">
      <c r="H153" s="22"/>
      <c r="I153" s="2"/>
      <c r="J153" s="3"/>
      <c r="K153" s="22"/>
      <c r="L153" s="3"/>
      <c r="M153" s="23"/>
      <c r="N153" s="23"/>
      <c r="O153" s="23"/>
      <c r="P153" s="23"/>
    </row>
    <row r="154" spans="8:16" ht="12.75">
      <c r="H154" s="22"/>
      <c r="I154" s="2"/>
      <c r="J154" s="3"/>
      <c r="K154" s="22"/>
      <c r="L154" s="3"/>
      <c r="M154" s="23"/>
      <c r="N154" s="23"/>
      <c r="O154" s="23"/>
      <c r="P154" s="23"/>
    </row>
    <row r="155" spans="2:16" ht="12.75">
      <c r="B155" s="9"/>
      <c r="C155" s="3"/>
      <c r="D155" s="1"/>
      <c r="E155" s="23"/>
      <c r="F155" s="1"/>
      <c r="G155" s="1"/>
      <c r="H155" s="22"/>
      <c r="I155" s="2"/>
      <c r="J155" s="3"/>
      <c r="K155" s="22"/>
      <c r="L155" s="3"/>
      <c r="M155" s="23"/>
      <c r="N155" s="23"/>
      <c r="O155" s="23"/>
      <c r="P155" s="23"/>
    </row>
    <row r="156" spans="2:16" ht="12.75">
      <c r="B156" s="9"/>
      <c r="C156" s="3"/>
      <c r="D156" s="1"/>
      <c r="E156" s="23"/>
      <c r="F156" s="1"/>
      <c r="G156" s="1"/>
      <c r="H156" s="22"/>
      <c r="I156" s="2"/>
      <c r="J156" s="3"/>
      <c r="K156" s="22"/>
      <c r="L156" s="3"/>
      <c r="M156" s="23"/>
      <c r="N156" s="23"/>
      <c r="O156" s="23"/>
      <c r="P156" s="23"/>
    </row>
    <row r="157" spans="2:16" ht="12.75">
      <c r="B157" s="9"/>
      <c r="C157" s="3"/>
      <c r="D157" s="1"/>
      <c r="E157" s="23"/>
      <c r="F157" s="1"/>
      <c r="G157" s="1"/>
      <c r="H157" s="22"/>
      <c r="I157" s="2"/>
      <c r="J157" s="3"/>
      <c r="K157" s="22"/>
      <c r="L157" s="3"/>
      <c r="M157" s="23"/>
      <c r="N157" s="23"/>
      <c r="O157" s="23"/>
      <c r="P157" s="23"/>
    </row>
    <row r="158" spans="2:16" ht="12.75">
      <c r="B158" s="9"/>
      <c r="C158" s="3"/>
      <c r="D158" s="1"/>
      <c r="E158" s="23"/>
      <c r="F158" s="1"/>
      <c r="G158" s="1"/>
      <c r="H158" s="22"/>
      <c r="I158" s="2"/>
      <c r="J158" s="3"/>
      <c r="K158" s="22"/>
      <c r="L158" s="3"/>
      <c r="M158" s="23"/>
      <c r="N158" s="23"/>
      <c r="O158" s="23"/>
      <c r="P158" s="23"/>
    </row>
    <row r="159" spans="2:16" ht="12.75">
      <c r="B159" s="9"/>
      <c r="C159" s="3"/>
      <c r="D159" s="1"/>
      <c r="E159" s="23"/>
      <c r="F159" s="1"/>
      <c r="G159" s="1"/>
      <c r="H159" s="22"/>
      <c r="I159" s="2"/>
      <c r="J159" s="3"/>
      <c r="K159" s="22"/>
      <c r="L159" s="3"/>
      <c r="M159" s="23"/>
      <c r="N159" s="23"/>
      <c r="O159" s="23"/>
      <c r="P159" s="23"/>
    </row>
    <row r="160" spans="2:16" ht="12.75">
      <c r="B160" s="9"/>
      <c r="C160" s="3"/>
      <c r="D160" s="1"/>
      <c r="E160" s="23"/>
      <c r="F160" s="1"/>
      <c r="G160" s="1"/>
      <c r="H160" s="22"/>
      <c r="I160" s="2"/>
      <c r="J160" s="3"/>
      <c r="K160" s="22"/>
      <c r="L160" s="3"/>
      <c r="M160" s="23"/>
      <c r="N160" s="23"/>
      <c r="O160" s="23"/>
      <c r="P160" s="23"/>
    </row>
    <row r="161" spans="2:16" ht="12.75">
      <c r="B161" s="9"/>
      <c r="C161" s="3"/>
      <c r="D161" s="1"/>
      <c r="E161" s="23"/>
      <c r="F161" s="1"/>
      <c r="G161" s="1"/>
      <c r="H161" s="22"/>
      <c r="I161" s="2"/>
      <c r="J161" s="3"/>
      <c r="K161" s="22"/>
      <c r="L161" s="3"/>
      <c r="M161" s="23"/>
      <c r="N161" s="23"/>
      <c r="O161" s="23"/>
      <c r="P161" s="23"/>
    </row>
    <row r="162" spans="2:16" ht="12.75">
      <c r="B162" s="9"/>
      <c r="C162" s="3"/>
      <c r="D162" s="1"/>
      <c r="E162" s="23"/>
      <c r="F162" s="1"/>
      <c r="G162" s="1"/>
      <c r="H162" s="22"/>
      <c r="I162" s="2"/>
      <c r="J162" s="3"/>
      <c r="K162" s="22"/>
      <c r="L162" s="3"/>
      <c r="M162" s="23"/>
      <c r="N162" s="23"/>
      <c r="O162" s="23"/>
      <c r="P162" s="23"/>
    </row>
    <row r="163" spans="2:16" ht="12.75">
      <c r="B163" s="9"/>
      <c r="C163" s="3"/>
      <c r="D163" s="1"/>
      <c r="E163" s="23"/>
      <c r="F163" s="1"/>
      <c r="G163" s="1"/>
      <c r="H163" s="22"/>
      <c r="I163" s="2"/>
      <c r="J163" s="3"/>
      <c r="K163" s="22"/>
      <c r="L163" s="3"/>
      <c r="M163" s="23"/>
      <c r="N163" s="23"/>
      <c r="O163" s="23"/>
      <c r="P163" s="23"/>
    </row>
    <row r="164" spans="2:16" ht="12.75">
      <c r="B164" s="9"/>
      <c r="C164" s="3"/>
      <c r="D164" s="1"/>
      <c r="E164" s="23"/>
      <c r="F164" s="1"/>
      <c r="G164" s="1"/>
      <c r="H164" s="22"/>
      <c r="I164" s="2"/>
      <c r="J164" s="3"/>
      <c r="K164" s="22"/>
      <c r="L164" s="3"/>
      <c r="M164" s="23"/>
      <c r="N164" s="23"/>
      <c r="O164" s="23"/>
      <c r="P164" s="23"/>
    </row>
    <row r="165" spans="2:16" ht="12.75">
      <c r="B165" s="9"/>
      <c r="C165" s="3"/>
      <c r="D165" s="1"/>
      <c r="E165" s="23"/>
      <c r="F165" s="1"/>
      <c r="G165" s="1"/>
      <c r="H165" s="22"/>
      <c r="I165" s="2"/>
      <c r="J165" s="3"/>
      <c r="K165" s="22"/>
      <c r="L165" s="3"/>
      <c r="M165" s="23"/>
      <c r="N165" s="23"/>
      <c r="O165" s="23"/>
      <c r="P165" s="23"/>
    </row>
    <row r="166" spans="2:16" ht="12.75">
      <c r="B166" s="9"/>
      <c r="C166" s="3"/>
      <c r="D166" s="1"/>
      <c r="E166" s="23"/>
      <c r="F166" s="1"/>
      <c r="G166" s="1"/>
      <c r="H166" s="22"/>
      <c r="I166" s="2"/>
      <c r="J166" s="3"/>
      <c r="K166" s="22"/>
      <c r="L166" s="3"/>
      <c r="M166" s="23"/>
      <c r="N166" s="23"/>
      <c r="O166" s="23"/>
      <c r="P166" s="23"/>
    </row>
    <row r="167" spans="2:16" ht="12.75">
      <c r="B167" s="9"/>
      <c r="C167" s="3"/>
      <c r="D167" s="1"/>
      <c r="E167" s="23"/>
      <c r="F167" s="1"/>
      <c r="G167" s="1"/>
      <c r="H167" s="22"/>
      <c r="I167" s="2"/>
      <c r="J167" s="3"/>
      <c r="K167" s="22"/>
      <c r="L167" s="3"/>
      <c r="M167" s="23"/>
      <c r="N167" s="23"/>
      <c r="O167" s="23"/>
      <c r="P167" s="23"/>
    </row>
    <row r="168" spans="2:16" ht="12.75">
      <c r="B168" s="9"/>
      <c r="C168" s="3"/>
      <c r="D168" s="1"/>
      <c r="E168" s="23"/>
      <c r="F168" s="1"/>
      <c r="G168" s="1"/>
      <c r="H168" s="22"/>
      <c r="I168" s="2"/>
      <c r="J168" s="3"/>
      <c r="K168" s="22"/>
      <c r="L168" s="3"/>
      <c r="M168" s="23"/>
      <c r="N168" s="23"/>
      <c r="O168" s="23"/>
      <c r="P168" s="23"/>
    </row>
    <row r="169" spans="2:16" ht="12.75">
      <c r="B169" s="9"/>
      <c r="C169" s="3"/>
      <c r="D169" s="1"/>
      <c r="E169" s="23"/>
      <c r="F169" s="1"/>
      <c r="G169" s="1"/>
      <c r="H169" s="22"/>
      <c r="I169" s="2"/>
      <c r="J169" s="3"/>
      <c r="K169" s="22"/>
      <c r="L169" s="3"/>
      <c r="M169" s="23"/>
      <c r="N169" s="23"/>
      <c r="O169" s="23"/>
      <c r="P169" s="23"/>
    </row>
    <row r="170" spans="2:16" ht="12.75">
      <c r="B170" s="9"/>
      <c r="C170" s="3"/>
      <c r="D170" s="1"/>
      <c r="E170" s="23"/>
      <c r="F170" s="1"/>
      <c r="G170" s="1"/>
      <c r="H170" s="22"/>
      <c r="I170" s="2"/>
      <c r="J170" s="3"/>
      <c r="K170" s="22"/>
      <c r="L170" s="3"/>
      <c r="M170" s="23"/>
      <c r="N170" s="23"/>
      <c r="O170" s="23"/>
      <c r="P170" s="23"/>
    </row>
    <row r="171" spans="2:16" ht="12.75">
      <c r="B171" s="9"/>
      <c r="C171" s="3"/>
      <c r="D171" s="1"/>
      <c r="E171" s="23"/>
      <c r="F171" s="1"/>
      <c r="G171" s="1"/>
      <c r="H171" s="22"/>
      <c r="I171" s="2"/>
      <c r="J171" s="3"/>
      <c r="K171" s="22"/>
      <c r="L171" s="3"/>
      <c r="M171" s="23"/>
      <c r="N171" s="23"/>
      <c r="O171" s="23"/>
      <c r="P171" s="23"/>
    </row>
    <row r="172" spans="2:16" ht="12.75">
      <c r="B172" s="9"/>
      <c r="C172" s="3"/>
      <c r="D172" s="1"/>
      <c r="E172" s="23"/>
      <c r="F172" s="1"/>
      <c r="G172" s="1"/>
      <c r="H172" s="22"/>
      <c r="I172" s="2"/>
      <c r="J172" s="3"/>
      <c r="K172" s="22"/>
      <c r="L172" s="3"/>
      <c r="M172" s="23"/>
      <c r="N172" s="23"/>
      <c r="O172" s="23"/>
      <c r="P172" s="23"/>
    </row>
    <row r="173" spans="2:16" ht="12.75">
      <c r="B173" s="9"/>
      <c r="C173" s="3"/>
      <c r="D173" s="1"/>
      <c r="E173" s="23"/>
      <c r="F173" s="1"/>
      <c r="G173" s="1"/>
      <c r="H173" s="22"/>
      <c r="I173" s="2"/>
      <c r="J173" s="3"/>
      <c r="K173" s="22"/>
      <c r="L173" s="3"/>
      <c r="M173" s="23"/>
      <c r="N173" s="23"/>
      <c r="O173" s="23"/>
      <c r="P173" s="23"/>
    </row>
    <row r="174" spans="2:16" ht="12.75">
      <c r="B174" s="9"/>
      <c r="C174" s="3"/>
      <c r="D174" s="1"/>
      <c r="E174" s="23"/>
      <c r="F174" s="1"/>
      <c r="G174" s="1"/>
      <c r="H174" s="22"/>
      <c r="I174" s="2"/>
      <c r="J174" s="3"/>
      <c r="K174" s="22"/>
      <c r="L174" s="3"/>
      <c r="M174" s="23"/>
      <c r="N174" s="23"/>
      <c r="O174" s="23"/>
      <c r="P174" s="23"/>
    </row>
    <row r="175" spans="2:16" ht="12.75">
      <c r="B175" s="9"/>
      <c r="C175" s="3"/>
      <c r="D175" s="1"/>
      <c r="E175" s="23"/>
      <c r="F175" s="1"/>
      <c r="G175" s="1"/>
      <c r="H175" s="22"/>
      <c r="I175" s="2"/>
      <c r="J175" s="3"/>
      <c r="K175" s="22"/>
      <c r="L175" s="3"/>
      <c r="M175" s="23"/>
      <c r="N175" s="23"/>
      <c r="O175" s="23"/>
      <c r="P175" s="23"/>
    </row>
    <row r="176" spans="2:16" ht="12.75">
      <c r="B176" s="9"/>
      <c r="C176" s="3"/>
      <c r="D176" s="1"/>
      <c r="E176" s="23"/>
      <c r="F176" s="1"/>
      <c r="G176" s="1"/>
      <c r="H176" s="22"/>
      <c r="I176" s="2"/>
      <c r="J176" s="3"/>
      <c r="K176" s="22"/>
      <c r="L176" s="3"/>
      <c r="M176" s="23"/>
      <c r="N176" s="23"/>
      <c r="O176" s="23"/>
      <c r="P176" s="23"/>
    </row>
    <row r="177" spans="2:16" ht="12.75">
      <c r="B177" s="9"/>
      <c r="C177" s="3"/>
      <c r="D177" s="1"/>
      <c r="E177" s="23"/>
      <c r="F177" s="1"/>
      <c r="G177" s="1"/>
      <c r="H177" s="22"/>
      <c r="I177" s="2"/>
      <c r="J177" s="3"/>
      <c r="K177" s="22"/>
      <c r="L177" s="3"/>
      <c r="M177" s="23"/>
      <c r="N177" s="23"/>
      <c r="O177" s="23"/>
      <c r="P177" s="23"/>
    </row>
    <row r="178" spans="2:16" ht="12.75">
      <c r="B178" s="9"/>
      <c r="C178" s="3"/>
      <c r="D178" s="1"/>
      <c r="E178" s="23"/>
      <c r="F178" s="1"/>
      <c r="G178" s="1"/>
      <c r="H178" s="22"/>
      <c r="I178" s="2"/>
      <c r="J178" s="3"/>
      <c r="K178" s="22"/>
      <c r="L178" s="3"/>
      <c r="M178" s="23"/>
      <c r="N178" s="23"/>
      <c r="O178" s="23"/>
      <c r="P178" s="23"/>
    </row>
    <row r="179" spans="2:16" ht="12.75">
      <c r="B179" s="9"/>
      <c r="C179" s="3"/>
      <c r="D179" s="1"/>
      <c r="E179" s="23"/>
      <c r="F179" s="1"/>
      <c r="G179" s="1"/>
      <c r="H179" s="22"/>
      <c r="I179" s="2"/>
      <c r="J179" s="3"/>
      <c r="K179" s="22"/>
      <c r="L179" s="3"/>
      <c r="M179" s="23"/>
      <c r="N179" s="23"/>
      <c r="O179" s="23"/>
      <c r="P179" s="23"/>
    </row>
    <row r="180" spans="2:16" ht="12.75">
      <c r="B180" s="9"/>
      <c r="C180" s="3"/>
      <c r="D180" s="1"/>
      <c r="E180" s="23"/>
      <c r="F180" s="1"/>
      <c r="G180" s="1"/>
      <c r="H180" s="22"/>
      <c r="I180" s="2"/>
      <c r="J180" s="3"/>
      <c r="K180" s="22"/>
      <c r="L180" s="3"/>
      <c r="M180" s="23"/>
      <c r="N180" s="23"/>
      <c r="O180" s="23"/>
      <c r="P180" s="23"/>
    </row>
    <row r="181" spans="2:16" ht="12.75">
      <c r="B181" s="9"/>
      <c r="C181" s="3"/>
      <c r="D181" s="1"/>
      <c r="E181" s="23"/>
      <c r="F181" s="1"/>
      <c r="G181" s="1"/>
      <c r="H181" s="22"/>
      <c r="I181" s="2"/>
      <c r="J181" s="3"/>
      <c r="K181" s="22"/>
      <c r="L181" s="3"/>
      <c r="M181" s="23"/>
      <c r="N181" s="23"/>
      <c r="O181" s="23"/>
      <c r="P181" s="23"/>
    </row>
    <row r="182" spans="2:16" ht="12.75">
      <c r="B182" s="9"/>
      <c r="C182" s="3"/>
      <c r="D182" s="1"/>
      <c r="E182" s="23"/>
      <c r="F182" s="1"/>
      <c r="G182" s="1"/>
      <c r="H182" s="22"/>
      <c r="I182" s="2"/>
      <c r="J182" s="3"/>
      <c r="K182" s="22"/>
      <c r="L182" s="3"/>
      <c r="M182" s="23"/>
      <c r="N182" s="23"/>
      <c r="O182" s="23"/>
      <c r="P182" s="23"/>
    </row>
    <row r="183" spans="2:16" ht="12.75">
      <c r="B183" s="9"/>
      <c r="C183" s="3"/>
      <c r="D183" s="1"/>
      <c r="E183" s="23"/>
      <c r="F183" s="1"/>
      <c r="G183" s="1"/>
      <c r="H183" s="22"/>
      <c r="I183" s="2"/>
      <c r="J183" s="3"/>
      <c r="K183" s="22"/>
      <c r="L183" s="3"/>
      <c r="M183" s="23"/>
      <c r="N183" s="23"/>
      <c r="O183" s="23"/>
      <c r="P183" s="23"/>
    </row>
    <row r="184" spans="2:16" ht="12.75">
      <c r="B184" s="9"/>
      <c r="C184" s="3"/>
      <c r="D184" s="1"/>
      <c r="E184" s="23"/>
      <c r="F184" s="1"/>
      <c r="G184" s="1"/>
      <c r="H184" s="22"/>
      <c r="I184" s="2"/>
      <c r="J184" s="3"/>
      <c r="K184" s="22"/>
      <c r="L184" s="3"/>
      <c r="M184" s="23"/>
      <c r="N184" s="23"/>
      <c r="O184" s="23"/>
      <c r="P184" s="23"/>
    </row>
    <row r="185" spans="2:16" ht="12.75">
      <c r="B185" s="9"/>
      <c r="C185" s="3"/>
      <c r="D185" s="1"/>
      <c r="E185" s="23"/>
      <c r="F185" s="1"/>
      <c r="G185" s="1"/>
      <c r="H185" s="22"/>
      <c r="I185" s="2"/>
      <c r="J185" s="3"/>
      <c r="K185" s="22"/>
      <c r="L185" s="3"/>
      <c r="M185" s="23"/>
      <c r="N185" s="23"/>
      <c r="O185" s="23"/>
      <c r="P185" s="23"/>
    </row>
    <row r="186" spans="2:16" ht="12.75">
      <c r="B186" s="9"/>
      <c r="C186" s="3"/>
      <c r="D186" s="1"/>
      <c r="E186" s="23"/>
      <c r="F186" s="1"/>
      <c r="G186" s="1"/>
      <c r="H186" s="22"/>
      <c r="I186" s="2"/>
      <c r="J186" s="3"/>
      <c r="K186" s="22"/>
      <c r="L186" s="3"/>
      <c r="M186" s="23"/>
      <c r="N186" s="23"/>
      <c r="O186" s="23"/>
      <c r="P186" s="23"/>
    </row>
    <row r="187" spans="2:16" ht="12.75">
      <c r="B187" s="9"/>
      <c r="C187" s="3"/>
      <c r="D187" s="1"/>
      <c r="E187" s="23"/>
      <c r="F187" s="1"/>
      <c r="G187" s="1"/>
      <c r="H187" s="22"/>
      <c r="I187" s="2"/>
      <c r="J187" s="3"/>
      <c r="K187" s="22"/>
      <c r="L187" s="3"/>
      <c r="M187" s="23"/>
      <c r="N187" s="23"/>
      <c r="O187" s="23"/>
      <c r="P187" s="23"/>
    </row>
    <row r="188" spans="2:16" ht="12.75">
      <c r="B188" s="9"/>
      <c r="C188" s="3"/>
      <c r="D188" s="1"/>
      <c r="E188" s="23"/>
      <c r="F188" s="1"/>
      <c r="G188" s="1"/>
      <c r="H188" s="22"/>
      <c r="I188" s="2"/>
      <c r="J188" s="3"/>
      <c r="K188" s="22"/>
      <c r="L188" s="3"/>
      <c r="M188" s="23"/>
      <c r="N188" s="23"/>
      <c r="O188" s="23"/>
      <c r="P188" s="23"/>
    </row>
    <row r="189" spans="2:16" ht="12.75">
      <c r="B189" s="9"/>
      <c r="C189" s="3"/>
      <c r="D189" s="1"/>
      <c r="E189" s="23"/>
      <c r="F189" s="1"/>
      <c r="G189" s="1"/>
      <c r="H189" s="22"/>
      <c r="I189" s="2"/>
      <c r="J189" s="3"/>
      <c r="K189" s="22"/>
      <c r="L189" s="3"/>
      <c r="M189" s="23"/>
      <c r="N189" s="23"/>
      <c r="O189" s="23"/>
      <c r="P189" s="23"/>
    </row>
    <row r="190" spans="2:16" ht="12.75">
      <c r="B190" s="9"/>
      <c r="C190" s="3"/>
      <c r="D190" s="1"/>
      <c r="E190" s="23"/>
      <c r="F190" s="1"/>
      <c r="G190" s="1"/>
      <c r="H190" s="22"/>
      <c r="I190" s="2"/>
      <c r="J190" s="3"/>
      <c r="K190" s="24"/>
      <c r="L190" s="3"/>
      <c r="M190" s="23"/>
      <c r="N190" s="23"/>
      <c r="O190" s="23"/>
      <c r="P190" s="23"/>
    </row>
    <row r="191" spans="2:16" ht="12.75">
      <c r="B191" s="9"/>
      <c r="C191" s="3"/>
      <c r="D191" s="1"/>
      <c r="E191" s="23"/>
      <c r="F191" s="1"/>
      <c r="G191" s="1"/>
      <c r="H191" s="22"/>
      <c r="I191" s="2"/>
      <c r="J191" s="3"/>
      <c r="K191" s="24"/>
      <c r="L191" s="3"/>
      <c r="M191" s="23"/>
      <c r="N191" s="23"/>
      <c r="O191" s="23"/>
      <c r="P191" s="23"/>
    </row>
    <row r="192" spans="2:16" ht="12.75">
      <c r="B192" s="9"/>
      <c r="C192" s="3"/>
      <c r="D192" s="1"/>
      <c r="F192" s="1"/>
      <c r="G192" s="1"/>
      <c r="H192" s="22"/>
      <c r="I192" s="2"/>
      <c r="J192" s="3"/>
      <c r="K192" s="24"/>
      <c r="L192" s="3"/>
      <c r="M192" s="23"/>
      <c r="N192" s="23"/>
      <c r="O192" s="23"/>
      <c r="P192" s="23"/>
    </row>
    <row r="193" spans="2:16" ht="12.75">
      <c r="B193" s="9"/>
      <c r="C193" s="3"/>
      <c r="D193" s="1"/>
      <c r="F193" s="1"/>
      <c r="G193" s="1"/>
      <c r="H193" s="22"/>
      <c r="I193" s="2"/>
      <c r="J193" s="3"/>
      <c r="L193" s="3"/>
      <c r="M193" s="23"/>
      <c r="N193" s="23"/>
      <c r="O193" s="23"/>
      <c r="P193" s="23"/>
    </row>
    <row r="194" spans="2:16" ht="12.75">
      <c r="B194" s="9"/>
      <c r="C194" s="3"/>
      <c r="D194" s="1"/>
      <c r="E194" s="23"/>
      <c r="F194" s="1"/>
      <c r="G194" s="1"/>
      <c r="H194" s="22"/>
      <c r="I194" s="2"/>
      <c r="J194" s="3"/>
      <c r="K194" s="24"/>
      <c r="L194" s="3"/>
      <c r="M194" s="23"/>
      <c r="N194" s="23"/>
      <c r="O194" s="23"/>
      <c r="P194" s="23"/>
    </row>
    <row r="195" spans="2:16" ht="12.75">
      <c r="B195" s="9"/>
      <c r="C195" s="3"/>
      <c r="D195" s="1"/>
      <c r="E195" s="23"/>
      <c r="F195" s="1"/>
      <c r="G195" s="1"/>
      <c r="H195" s="22"/>
      <c r="I195" s="2"/>
      <c r="J195" s="3"/>
      <c r="K195" s="24"/>
      <c r="L195" s="3"/>
      <c r="M195" s="23"/>
      <c r="N195" s="23"/>
      <c r="O195" s="23"/>
      <c r="P195" s="23"/>
    </row>
    <row r="196" spans="2:16" ht="12.75">
      <c r="B196" s="9"/>
      <c r="C196" s="3"/>
      <c r="D196" s="1"/>
      <c r="E196" s="23"/>
      <c r="F196" s="1"/>
      <c r="G196" s="1"/>
      <c r="H196" s="22"/>
      <c r="I196" s="2"/>
      <c r="J196" s="3"/>
      <c r="K196" s="24"/>
      <c r="L196" s="3"/>
      <c r="M196" s="23"/>
      <c r="N196" s="23"/>
      <c r="O196" s="23"/>
      <c r="P196" s="23"/>
    </row>
    <row r="197" spans="2:16" ht="12.75">
      <c r="B197" s="9"/>
      <c r="C197" s="3"/>
      <c r="D197" s="1"/>
      <c r="E197" s="23"/>
      <c r="F197" s="1"/>
      <c r="G197" s="1"/>
      <c r="H197" s="22"/>
      <c r="I197" s="2"/>
      <c r="J197" s="3"/>
      <c r="K197" s="24"/>
      <c r="L197" s="3"/>
      <c r="M197" s="23"/>
      <c r="N197" s="23"/>
      <c r="O197" s="23"/>
      <c r="P197" s="23"/>
    </row>
    <row r="198" spans="2:16" ht="12.75">
      <c r="B198" s="9"/>
      <c r="C198" s="3"/>
      <c r="D198" s="1"/>
      <c r="E198" s="23"/>
      <c r="F198" s="1"/>
      <c r="G198" s="1"/>
      <c r="H198" s="22"/>
      <c r="I198" s="2"/>
      <c r="J198" s="3"/>
      <c r="K198" s="24"/>
      <c r="L198" s="3"/>
      <c r="M198" s="23"/>
      <c r="N198" s="23"/>
      <c r="O198" s="23"/>
      <c r="P198" s="23"/>
    </row>
    <row r="199" spans="2:16" ht="12.75">
      <c r="B199" s="9"/>
      <c r="C199" s="3"/>
      <c r="D199" s="1"/>
      <c r="E199" s="23"/>
      <c r="F199" s="1"/>
      <c r="G199" s="1"/>
      <c r="H199" s="22"/>
      <c r="I199" s="2"/>
      <c r="J199" s="3"/>
      <c r="K199" s="24"/>
      <c r="L199" s="3"/>
      <c r="M199" s="23"/>
      <c r="N199" s="23"/>
      <c r="O199" s="23"/>
      <c r="P199" s="23"/>
    </row>
    <row r="200" spans="1:16" ht="12.75">
      <c r="A200" s="27"/>
      <c r="B200" s="9"/>
      <c r="C200" s="3"/>
      <c r="D200" s="1"/>
      <c r="E200" s="23"/>
      <c r="F200" s="1"/>
      <c r="G200" s="1"/>
      <c r="H200" s="22"/>
      <c r="I200" s="2"/>
      <c r="J200" s="3"/>
      <c r="L200" s="3"/>
      <c r="M200" s="23"/>
      <c r="N200" s="23"/>
      <c r="O200" s="23"/>
      <c r="P200" s="23"/>
    </row>
    <row r="201" spans="2:16" ht="12.75">
      <c r="B201" s="9"/>
      <c r="C201" s="3"/>
      <c r="D201" s="1"/>
      <c r="E201" s="23"/>
      <c r="F201" s="1"/>
      <c r="G201" s="1"/>
      <c r="H201" s="22"/>
      <c r="I201" s="2"/>
      <c r="J201" s="3"/>
      <c r="K201" s="24"/>
      <c r="L201" s="3"/>
      <c r="M201" s="23"/>
      <c r="N201" s="23"/>
      <c r="O201" s="23"/>
      <c r="P201" s="23"/>
    </row>
    <row r="202" spans="2:16" ht="12.75">
      <c r="B202" s="9"/>
      <c r="C202" s="3"/>
      <c r="D202" s="1"/>
      <c r="E202" s="23"/>
      <c r="F202" s="1"/>
      <c r="G202" s="1"/>
      <c r="H202" s="22"/>
      <c r="I202" s="2"/>
      <c r="J202" s="3"/>
      <c r="K202" s="24"/>
      <c r="L202" s="3"/>
      <c r="M202" s="23"/>
      <c r="N202" s="23"/>
      <c r="O202" s="23"/>
      <c r="P202" s="23"/>
    </row>
    <row r="203" spans="2:16" ht="12.75">
      <c r="B203" s="9"/>
      <c r="C203" s="3"/>
      <c r="D203" s="1"/>
      <c r="E203" s="23"/>
      <c r="F203" s="1"/>
      <c r="G203" s="1"/>
      <c r="H203" s="22"/>
      <c r="I203" s="2"/>
      <c r="J203" s="3"/>
      <c r="K203" s="24"/>
      <c r="L203" s="3"/>
      <c r="M203" s="23"/>
      <c r="N203" s="23"/>
      <c r="O203" s="23"/>
      <c r="P203" s="23"/>
    </row>
    <row r="204" spans="2:16" ht="12.75">
      <c r="B204" s="9"/>
      <c r="C204" s="3"/>
      <c r="D204" s="1"/>
      <c r="E204" s="23"/>
      <c r="F204" s="1"/>
      <c r="G204" s="1"/>
      <c r="H204" s="22"/>
      <c r="I204" s="2"/>
      <c r="J204" s="3"/>
      <c r="K204" s="24"/>
      <c r="L204" s="3"/>
      <c r="M204" s="23"/>
      <c r="N204" s="23"/>
      <c r="O204" s="23"/>
      <c r="P204" s="23"/>
    </row>
    <row r="205" spans="2:16" ht="12.75">
      <c r="B205" s="9"/>
      <c r="C205" s="3"/>
      <c r="D205" s="1"/>
      <c r="E205" s="23"/>
      <c r="F205" s="1"/>
      <c r="G205" s="1"/>
      <c r="H205" s="22"/>
      <c r="I205" s="2"/>
      <c r="J205" s="3"/>
      <c r="K205" s="24"/>
      <c r="L205" s="3"/>
      <c r="M205" s="23"/>
      <c r="N205" s="23"/>
      <c r="O205" s="23"/>
      <c r="P205" s="23"/>
    </row>
    <row r="206" spans="2:16" ht="12.75">
      <c r="B206" s="9"/>
      <c r="C206" s="3"/>
      <c r="D206" s="1"/>
      <c r="E206" s="23"/>
      <c r="F206" s="1"/>
      <c r="G206" s="1"/>
      <c r="H206" s="22"/>
      <c r="I206" s="2"/>
      <c r="J206" s="3"/>
      <c r="K206" s="24"/>
      <c r="L206" s="3"/>
      <c r="M206" s="23"/>
      <c r="N206" s="23"/>
      <c r="O206" s="23"/>
      <c r="P206" s="23"/>
    </row>
    <row r="207" spans="2:16" ht="12.75">
      <c r="B207" s="9"/>
      <c r="C207" s="3"/>
      <c r="D207" s="1"/>
      <c r="E207" s="23"/>
      <c r="F207" s="1"/>
      <c r="G207" s="1"/>
      <c r="H207" s="22"/>
      <c r="I207" s="2"/>
      <c r="J207" s="3"/>
      <c r="K207" s="24"/>
      <c r="L207" s="3"/>
      <c r="M207" s="23"/>
      <c r="N207" s="23"/>
      <c r="O207" s="23"/>
      <c r="P207" s="23"/>
    </row>
    <row r="208" spans="2:16" ht="12.75">
      <c r="B208" s="9"/>
      <c r="C208" s="3"/>
      <c r="D208" s="1"/>
      <c r="E208" s="23"/>
      <c r="F208" s="1"/>
      <c r="G208" s="1"/>
      <c r="H208" s="22"/>
      <c r="I208" s="2"/>
      <c r="J208" s="3"/>
      <c r="K208" s="24"/>
      <c r="L208" s="3"/>
      <c r="M208" s="23"/>
      <c r="N208" s="23"/>
      <c r="O208" s="23"/>
      <c r="P208" s="23"/>
    </row>
    <row r="209" spans="2:16" ht="12.75">
      <c r="B209" s="9"/>
      <c r="C209" s="3"/>
      <c r="D209" s="1"/>
      <c r="E209" s="23"/>
      <c r="F209" s="1"/>
      <c r="G209" s="1"/>
      <c r="H209" s="22"/>
      <c r="I209" s="2"/>
      <c r="J209" s="3"/>
      <c r="K209" s="24"/>
      <c r="L209" s="3"/>
      <c r="M209" s="23"/>
      <c r="N209" s="23"/>
      <c r="O209" s="23"/>
      <c r="P209" s="23"/>
    </row>
    <row r="210" spans="2:16" ht="12.75">
      <c r="B210" s="9"/>
      <c r="C210" s="3"/>
      <c r="D210" s="1"/>
      <c r="E210" s="23"/>
      <c r="F210" s="1"/>
      <c r="G210" s="1"/>
      <c r="H210" s="22"/>
      <c r="I210" s="2"/>
      <c r="J210" s="3"/>
      <c r="K210" s="24"/>
      <c r="L210" s="3"/>
      <c r="M210" s="23"/>
      <c r="N210" s="23"/>
      <c r="O210" s="23"/>
      <c r="P210" s="23"/>
    </row>
    <row r="211" spans="2:16" ht="12.75">
      <c r="B211" s="9"/>
      <c r="C211" s="3"/>
      <c r="D211" s="1"/>
      <c r="E211" s="23"/>
      <c r="F211" s="1"/>
      <c r="G211" s="1"/>
      <c r="H211" s="22"/>
      <c r="I211" s="2"/>
      <c r="J211" s="3"/>
      <c r="K211" s="24"/>
      <c r="L211" s="3"/>
      <c r="M211" s="23"/>
      <c r="N211" s="23"/>
      <c r="O211" s="23"/>
      <c r="P211" s="23"/>
    </row>
    <row r="212" spans="2:16" ht="12.75">
      <c r="B212" s="9"/>
      <c r="C212" s="3"/>
      <c r="D212" s="1"/>
      <c r="E212" s="23"/>
      <c r="F212" s="1"/>
      <c r="G212" s="1"/>
      <c r="H212" s="22"/>
      <c r="I212" s="2"/>
      <c r="J212" s="3"/>
      <c r="K212" s="24"/>
      <c r="L212" s="3"/>
      <c r="M212" s="23"/>
      <c r="N212" s="23"/>
      <c r="O212" s="23"/>
      <c r="P212" s="23"/>
    </row>
    <row r="213" spans="2:16" ht="12.75">
      <c r="B213" s="9"/>
      <c r="C213" s="3"/>
      <c r="D213" s="1"/>
      <c r="E213" s="23"/>
      <c r="F213" s="1"/>
      <c r="G213" s="1"/>
      <c r="H213" s="22"/>
      <c r="I213" s="2"/>
      <c r="J213" s="3"/>
      <c r="K213" s="24"/>
      <c r="L213" s="3"/>
      <c r="M213" s="23"/>
      <c r="N213" s="23"/>
      <c r="O213" s="23"/>
      <c r="P213" s="23"/>
    </row>
    <row r="214" spans="2:16" ht="12.75">
      <c r="B214" s="9"/>
      <c r="C214" s="3"/>
      <c r="D214" s="1"/>
      <c r="E214" s="23"/>
      <c r="F214" s="1"/>
      <c r="G214" s="1"/>
      <c r="H214" s="22"/>
      <c r="I214" s="2"/>
      <c r="J214" s="3"/>
      <c r="K214" s="24"/>
      <c r="L214" s="3"/>
      <c r="M214" s="23"/>
      <c r="N214" s="23"/>
      <c r="O214" s="23"/>
      <c r="P214" s="23"/>
    </row>
    <row r="215" spans="2:16" ht="12.75">
      <c r="B215" s="9"/>
      <c r="C215" s="3"/>
      <c r="D215" s="1"/>
      <c r="E215" s="23"/>
      <c r="F215" s="1"/>
      <c r="G215" s="1"/>
      <c r="H215" s="22"/>
      <c r="I215" s="2"/>
      <c r="J215" s="3"/>
      <c r="K215" s="24"/>
      <c r="L215" s="3"/>
      <c r="M215" s="23"/>
      <c r="N215" s="23"/>
      <c r="O215" s="23"/>
      <c r="P215" s="23"/>
    </row>
    <row r="216" spans="2:16" ht="12.75">
      <c r="B216" s="9"/>
      <c r="C216" s="3"/>
      <c r="D216" s="1"/>
      <c r="E216" s="23"/>
      <c r="F216" s="1"/>
      <c r="G216" s="1"/>
      <c r="H216" s="22"/>
      <c r="I216" s="2"/>
      <c r="J216" s="3"/>
      <c r="K216" s="24"/>
      <c r="L216" s="3"/>
      <c r="M216" s="23"/>
      <c r="N216" s="23"/>
      <c r="O216" s="23"/>
      <c r="P216" s="23"/>
    </row>
    <row r="217" spans="2:16" ht="12.75">
      <c r="B217" s="9"/>
      <c r="C217" s="3"/>
      <c r="D217" s="1"/>
      <c r="E217" s="23"/>
      <c r="F217" s="1"/>
      <c r="G217" s="1"/>
      <c r="H217" s="22"/>
      <c r="I217" s="2"/>
      <c r="J217" s="3"/>
      <c r="K217" s="24"/>
      <c r="L217" s="3"/>
      <c r="M217" s="23"/>
      <c r="N217" s="23"/>
      <c r="O217" s="23"/>
      <c r="P217" s="23"/>
    </row>
    <row r="218" spans="2:16" ht="12.75">
      <c r="B218" s="9"/>
      <c r="C218" s="3"/>
      <c r="D218" s="1"/>
      <c r="E218" s="23"/>
      <c r="F218" s="1"/>
      <c r="G218" s="1"/>
      <c r="H218" s="22"/>
      <c r="I218" s="2"/>
      <c r="J218" s="3"/>
      <c r="K218" s="24"/>
      <c r="L218" s="3"/>
      <c r="M218" s="23"/>
      <c r="N218" s="23"/>
      <c r="O218" s="23"/>
      <c r="P218" s="23"/>
    </row>
    <row r="219" spans="2:16" ht="12.75">
      <c r="B219" s="9"/>
      <c r="C219" s="3"/>
      <c r="D219" s="1"/>
      <c r="E219" s="23"/>
      <c r="F219" s="1"/>
      <c r="G219" s="1"/>
      <c r="H219" s="22"/>
      <c r="I219" s="2"/>
      <c r="J219" s="3"/>
      <c r="K219" s="24"/>
      <c r="L219" s="3"/>
      <c r="M219" s="23"/>
      <c r="N219" s="23"/>
      <c r="O219" s="23"/>
      <c r="P219" s="23"/>
    </row>
    <row r="220" spans="2:16" ht="12.75">
      <c r="B220" s="9"/>
      <c r="C220" s="3"/>
      <c r="D220" s="1"/>
      <c r="E220" s="23"/>
      <c r="F220" s="1"/>
      <c r="G220" s="1"/>
      <c r="H220" s="22"/>
      <c r="I220" s="2"/>
      <c r="J220" s="3"/>
      <c r="K220" s="24"/>
      <c r="L220" s="3"/>
      <c r="M220" s="23"/>
      <c r="N220" s="23"/>
      <c r="O220" s="23"/>
      <c r="P220" s="23"/>
    </row>
    <row r="221" spans="2:16" ht="12.75">
      <c r="B221" s="9"/>
      <c r="C221" s="3"/>
      <c r="D221" s="1"/>
      <c r="E221" s="23"/>
      <c r="F221" s="1"/>
      <c r="G221" s="1"/>
      <c r="H221" s="22"/>
      <c r="I221" s="2"/>
      <c r="J221" s="3"/>
      <c r="K221" s="24"/>
      <c r="L221" s="3"/>
      <c r="M221" s="23"/>
      <c r="N221" s="23"/>
      <c r="O221" s="23"/>
      <c r="P221" s="23"/>
    </row>
    <row r="222" spans="2:16" ht="12.75">
      <c r="B222" s="9"/>
      <c r="C222" s="3"/>
      <c r="D222" s="1"/>
      <c r="E222" s="23"/>
      <c r="F222" s="1"/>
      <c r="G222" s="1"/>
      <c r="H222" s="22"/>
      <c r="I222" s="2"/>
      <c r="J222" s="3"/>
      <c r="K222" s="24"/>
      <c r="L222" s="3"/>
      <c r="M222" s="23"/>
      <c r="N222" s="23"/>
      <c r="O222" s="23"/>
      <c r="P222" s="23"/>
    </row>
    <row r="223" spans="2:16" ht="12.75">
      <c r="B223" s="9"/>
      <c r="C223" s="3"/>
      <c r="D223" s="1"/>
      <c r="E223" s="23"/>
      <c r="F223" s="1"/>
      <c r="G223" s="1"/>
      <c r="H223" s="22"/>
      <c r="I223" s="2"/>
      <c r="J223" s="3"/>
      <c r="K223" s="24"/>
      <c r="L223" s="3"/>
      <c r="M223" s="23"/>
      <c r="N223" s="23"/>
      <c r="O223" s="23"/>
      <c r="P223" s="23"/>
    </row>
    <row r="224" spans="2:16" ht="12.75">
      <c r="B224" s="9"/>
      <c r="C224" s="3"/>
      <c r="D224" s="1"/>
      <c r="E224" s="23"/>
      <c r="F224" s="1"/>
      <c r="G224" s="1"/>
      <c r="H224" s="22"/>
      <c r="I224" s="2"/>
      <c r="J224" s="3"/>
      <c r="K224" s="24"/>
      <c r="L224" s="3"/>
      <c r="M224" s="23"/>
      <c r="N224" s="23"/>
      <c r="O224" s="23"/>
      <c r="P224" s="23"/>
    </row>
    <row r="225" spans="2:16" ht="12.75">
      <c r="B225" s="9"/>
      <c r="C225" s="3"/>
      <c r="D225" s="1"/>
      <c r="E225" s="23"/>
      <c r="F225" s="1"/>
      <c r="G225" s="1"/>
      <c r="H225" s="22"/>
      <c r="I225" s="2"/>
      <c r="J225" s="3"/>
      <c r="K225" s="24"/>
      <c r="L225" s="3"/>
      <c r="M225" s="23"/>
      <c r="N225" s="23"/>
      <c r="O225" s="23"/>
      <c r="P225" s="23"/>
    </row>
    <row r="226" spans="2:16" ht="12.75">
      <c r="B226" s="9"/>
      <c r="C226" s="3"/>
      <c r="D226" s="1"/>
      <c r="E226" s="23"/>
      <c r="F226" s="1"/>
      <c r="G226" s="1"/>
      <c r="H226" s="22"/>
      <c r="I226" s="2"/>
      <c r="J226" s="3"/>
      <c r="K226" s="24"/>
      <c r="L226" s="3"/>
      <c r="M226" s="23"/>
      <c r="N226" s="23"/>
      <c r="O226" s="23"/>
      <c r="P226" s="23"/>
    </row>
    <row r="227" spans="2:16" ht="12.75">
      <c r="B227" s="9"/>
      <c r="C227" s="3"/>
      <c r="D227" s="1"/>
      <c r="E227" s="23"/>
      <c r="F227" s="1"/>
      <c r="G227" s="1"/>
      <c r="H227" s="22"/>
      <c r="I227" s="2"/>
      <c r="J227" s="3"/>
      <c r="K227" s="24"/>
      <c r="L227" s="3"/>
      <c r="M227" s="23"/>
      <c r="N227" s="23"/>
      <c r="O227" s="23"/>
      <c r="P227" s="23"/>
    </row>
    <row r="228" spans="2:16" ht="12.75">
      <c r="B228" s="9"/>
      <c r="C228" s="3"/>
      <c r="D228" s="1"/>
      <c r="E228" s="23"/>
      <c r="F228" s="1"/>
      <c r="G228" s="1"/>
      <c r="H228" s="22"/>
      <c r="I228" s="2"/>
      <c r="J228" s="3"/>
      <c r="K228" s="24"/>
      <c r="L228" s="3"/>
      <c r="M228" s="23"/>
      <c r="N228" s="23"/>
      <c r="O228" s="23"/>
      <c r="P228" s="23"/>
    </row>
    <row r="229" spans="2:16" ht="12.75">
      <c r="B229" s="9"/>
      <c r="C229" s="3"/>
      <c r="D229" s="1"/>
      <c r="E229" s="23"/>
      <c r="F229" s="1"/>
      <c r="G229" s="1"/>
      <c r="H229" s="22"/>
      <c r="I229" s="2"/>
      <c r="J229" s="3"/>
      <c r="K229" s="24"/>
      <c r="L229" s="3"/>
      <c r="M229" s="23"/>
      <c r="N229" s="23"/>
      <c r="O229" s="23"/>
      <c r="P229" s="23"/>
    </row>
    <row r="230" spans="2:16" ht="12.75">
      <c r="B230" s="9"/>
      <c r="C230" s="3"/>
      <c r="D230" s="1"/>
      <c r="E230" s="23"/>
      <c r="F230" s="1"/>
      <c r="G230" s="1"/>
      <c r="H230" s="22"/>
      <c r="I230" s="2"/>
      <c r="J230" s="3"/>
      <c r="K230" s="24"/>
      <c r="L230" s="3"/>
      <c r="M230" s="23"/>
      <c r="N230" s="23"/>
      <c r="O230" s="23"/>
      <c r="P230" s="23"/>
    </row>
    <row r="231" spans="2:16" ht="12.75">
      <c r="B231" s="9"/>
      <c r="C231" s="3"/>
      <c r="D231" s="1"/>
      <c r="E231" s="23"/>
      <c r="F231" s="1"/>
      <c r="G231" s="1"/>
      <c r="H231" s="22"/>
      <c r="I231" s="2"/>
      <c r="J231" s="3"/>
      <c r="K231" s="24"/>
      <c r="L231" s="3"/>
      <c r="M231" s="23"/>
      <c r="N231" s="23"/>
      <c r="O231" s="23"/>
      <c r="P231" s="23"/>
    </row>
    <row r="232" spans="2:16" ht="12.75">
      <c r="B232" s="9"/>
      <c r="C232" s="3"/>
      <c r="D232" s="1"/>
      <c r="E232" s="23"/>
      <c r="F232" s="1"/>
      <c r="G232" s="1"/>
      <c r="H232" s="22"/>
      <c r="I232" s="2"/>
      <c r="J232" s="3"/>
      <c r="K232" s="24"/>
      <c r="L232" s="3"/>
      <c r="M232" s="23"/>
      <c r="N232" s="23"/>
      <c r="O232" s="23"/>
      <c r="P232" s="23"/>
    </row>
    <row r="233" spans="2:16" ht="12.75">
      <c r="B233" s="9"/>
      <c r="C233" s="3"/>
      <c r="D233" s="1"/>
      <c r="E233" s="23"/>
      <c r="F233" s="1"/>
      <c r="G233" s="1"/>
      <c r="H233" s="22"/>
      <c r="I233" s="2"/>
      <c r="J233" s="3"/>
      <c r="K233" s="24"/>
      <c r="L233" s="3"/>
      <c r="M233" s="23"/>
      <c r="N233" s="23"/>
      <c r="O233" s="23"/>
      <c r="P233" s="23"/>
    </row>
    <row r="234" spans="2:16" ht="12.75">
      <c r="B234" s="9"/>
      <c r="C234" s="3"/>
      <c r="D234" s="1"/>
      <c r="E234" s="23"/>
      <c r="F234" s="1"/>
      <c r="G234" s="1"/>
      <c r="H234" s="22"/>
      <c r="I234" s="2"/>
      <c r="J234" s="3"/>
      <c r="K234" s="24"/>
      <c r="L234" s="3"/>
      <c r="M234" s="23"/>
      <c r="N234" s="23"/>
      <c r="O234" s="23"/>
      <c r="P234" s="23"/>
    </row>
    <row r="235" spans="2:16" ht="12.75">
      <c r="B235" s="29"/>
      <c r="C235" s="22"/>
      <c r="D235" s="23"/>
      <c r="E235" s="23"/>
      <c r="F235" s="23"/>
      <c r="G235" s="23"/>
      <c r="H235" s="22"/>
      <c r="I235" s="24"/>
      <c r="J235" s="22"/>
      <c r="K235" s="24"/>
      <c r="L235" s="22"/>
      <c r="M235" s="23"/>
      <c r="N235" s="23"/>
      <c r="O235" s="23"/>
      <c r="P235" s="23"/>
    </row>
    <row r="236" spans="2:16" ht="12.75">
      <c r="B236" s="29"/>
      <c r="C236" s="22"/>
      <c r="D236" s="23"/>
      <c r="E236" s="23"/>
      <c r="F236" s="23"/>
      <c r="G236" s="23"/>
      <c r="H236" s="22"/>
      <c r="I236" s="24"/>
      <c r="J236" s="22"/>
      <c r="K236" s="24"/>
      <c r="L236" s="22"/>
      <c r="M236" s="23"/>
      <c r="N236" s="23"/>
      <c r="O236" s="23"/>
      <c r="P236" s="23"/>
    </row>
    <row r="237" spans="2:16" ht="12.75">
      <c r="B237" s="29"/>
      <c r="C237" s="22"/>
      <c r="D237" s="23"/>
      <c r="E237" s="23"/>
      <c r="F237" s="23"/>
      <c r="G237" s="23"/>
      <c r="H237" s="22"/>
      <c r="I237" s="24"/>
      <c r="J237" s="22"/>
      <c r="K237" s="24"/>
      <c r="L237" s="22"/>
      <c r="M237" s="23"/>
      <c r="N237" s="23"/>
      <c r="O237" s="23"/>
      <c r="P237" s="23"/>
    </row>
    <row r="238" spans="2:16" ht="12.75">
      <c r="B238" s="29"/>
      <c r="C238" s="22"/>
      <c r="D238" s="23"/>
      <c r="E238" s="23"/>
      <c r="F238" s="23"/>
      <c r="G238" s="23"/>
      <c r="H238" s="22"/>
      <c r="I238" s="24"/>
      <c r="J238" s="22"/>
      <c r="K238" s="24"/>
      <c r="L238" s="22"/>
      <c r="M238" s="23"/>
      <c r="N238" s="23"/>
      <c r="O238" s="23"/>
      <c r="P238" s="23"/>
    </row>
    <row r="239" spans="2:16" ht="12.75">
      <c r="B239" s="29"/>
      <c r="C239" s="22"/>
      <c r="D239" s="23"/>
      <c r="E239" s="23"/>
      <c r="F239" s="23"/>
      <c r="G239" s="23"/>
      <c r="H239" s="22"/>
      <c r="I239" s="24"/>
      <c r="J239" s="22"/>
      <c r="K239" s="24"/>
      <c r="L239" s="22"/>
      <c r="M239" s="23"/>
      <c r="N239" s="23"/>
      <c r="O239" s="23"/>
      <c r="P239" s="23"/>
    </row>
    <row r="240" spans="2:16" ht="12.75">
      <c r="B240" s="29"/>
      <c r="C240" s="22"/>
      <c r="D240" s="23"/>
      <c r="E240" s="23"/>
      <c r="F240" s="23"/>
      <c r="G240" s="23"/>
      <c r="H240" s="22"/>
      <c r="I240" s="24"/>
      <c r="J240" s="22"/>
      <c r="K240" s="24"/>
      <c r="L240" s="22"/>
      <c r="M240" s="23"/>
      <c r="N240" s="23"/>
      <c r="O240" s="23"/>
      <c r="P240" s="23"/>
    </row>
    <row r="241" spans="2:16" ht="12.75">
      <c r="B241" s="29"/>
      <c r="C241" s="22"/>
      <c r="D241" s="23"/>
      <c r="E241" s="23"/>
      <c r="F241" s="23"/>
      <c r="G241" s="23"/>
      <c r="H241" s="22"/>
      <c r="I241" s="24"/>
      <c r="J241" s="22"/>
      <c r="K241" s="24"/>
      <c r="L241" s="22"/>
      <c r="M241" s="23"/>
      <c r="N241" s="23"/>
      <c r="O241" s="23"/>
      <c r="P241" s="23"/>
    </row>
    <row r="242" spans="2:16" ht="12.75">
      <c r="B242" s="29"/>
      <c r="C242" s="22"/>
      <c r="D242" s="23"/>
      <c r="E242" s="23"/>
      <c r="F242" s="23"/>
      <c r="G242" s="23"/>
      <c r="H242" s="22"/>
      <c r="I242" s="24"/>
      <c r="J242" s="22"/>
      <c r="K242" s="24"/>
      <c r="L242" s="22"/>
      <c r="M242" s="23"/>
      <c r="N242" s="23"/>
      <c r="O242" s="23"/>
      <c r="P242" s="23"/>
    </row>
    <row r="243" spans="2:16" ht="12.75">
      <c r="B243" s="29"/>
      <c r="C243" s="22"/>
      <c r="D243" s="23"/>
      <c r="E243" s="23"/>
      <c r="F243" s="23"/>
      <c r="G243" s="23"/>
      <c r="H243" s="22"/>
      <c r="I243" s="24"/>
      <c r="J243" s="22"/>
      <c r="K243" s="24"/>
      <c r="L243" s="22"/>
      <c r="M243" s="23"/>
      <c r="N243" s="23"/>
      <c r="O243" s="23"/>
      <c r="P243" s="23"/>
    </row>
    <row r="244" spans="2:16" ht="12.75">
      <c r="B244" s="29"/>
      <c r="C244" s="22"/>
      <c r="D244" s="23"/>
      <c r="E244" s="23"/>
      <c r="F244" s="23"/>
      <c r="G244" s="23"/>
      <c r="H244" s="22"/>
      <c r="I244" s="24"/>
      <c r="J244" s="22"/>
      <c r="K244" s="24"/>
      <c r="L244" s="22"/>
      <c r="M244" s="23"/>
      <c r="N244" s="23"/>
      <c r="O244" s="23"/>
      <c r="P244" s="23"/>
    </row>
    <row r="245" spans="2:16" ht="12.75">
      <c r="B245" s="29"/>
      <c r="C245" s="22"/>
      <c r="D245" s="23"/>
      <c r="E245" s="23"/>
      <c r="F245" s="23"/>
      <c r="G245" s="23"/>
      <c r="H245" s="22"/>
      <c r="I245" s="24"/>
      <c r="J245" s="22"/>
      <c r="K245" s="24"/>
      <c r="L245" s="22"/>
      <c r="M245" s="23"/>
      <c r="N245" s="23"/>
      <c r="O245" s="23"/>
      <c r="P245" s="23"/>
    </row>
    <row r="246" spans="2:16" ht="12.75">
      <c r="B246" s="29"/>
      <c r="C246" s="22"/>
      <c r="D246" s="23"/>
      <c r="E246" s="23"/>
      <c r="F246" s="23"/>
      <c r="G246" s="23"/>
      <c r="H246" s="22"/>
      <c r="I246" s="24"/>
      <c r="J246" s="22"/>
      <c r="K246" s="24"/>
      <c r="L246" s="22"/>
      <c r="M246" s="23"/>
      <c r="N246" s="23"/>
      <c r="O246" s="23"/>
      <c r="P246" s="23"/>
    </row>
    <row r="247" spans="2:16" ht="12.75">
      <c r="B247" s="29"/>
      <c r="C247" s="22"/>
      <c r="D247" s="23"/>
      <c r="E247" s="23"/>
      <c r="F247" s="23"/>
      <c r="G247" s="23"/>
      <c r="H247" s="22"/>
      <c r="I247" s="24"/>
      <c r="J247" s="22"/>
      <c r="K247" s="24"/>
      <c r="L247" s="22"/>
      <c r="M247" s="23"/>
      <c r="N247" s="23"/>
      <c r="O247" s="23"/>
      <c r="P247" s="23"/>
    </row>
    <row r="248" spans="2:16" ht="12.75">
      <c r="B248" s="9"/>
      <c r="C248" s="3"/>
      <c r="D248" s="1"/>
      <c r="E248" s="23"/>
      <c r="F248" s="1"/>
      <c r="G248" s="1"/>
      <c r="H248" s="3"/>
      <c r="I248" s="2"/>
      <c r="J248" s="3"/>
      <c r="K248" s="24"/>
      <c r="L248" s="3"/>
      <c r="M248" s="23"/>
      <c r="N248" s="23"/>
      <c r="O248" s="23"/>
      <c r="P248" s="23"/>
    </row>
    <row r="249" spans="2:16" ht="12.75">
      <c r="B249" s="9"/>
      <c r="C249" s="3"/>
      <c r="D249" s="1"/>
      <c r="E249" s="23"/>
      <c r="F249" s="1"/>
      <c r="G249" s="1"/>
      <c r="H249" s="3"/>
      <c r="I249" s="2"/>
      <c r="J249" s="3"/>
      <c r="K249" s="24"/>
      <c r="L249" s="3"/>
      <c r="M249" s="23"/>
      <c r="N249" s="23"/>
      <c r="O249" s="23"/>
      <c r="P249" s="23"/>
    </row>
    <row r="250" spans="2:16" ht="12.75">
      <c r="B250" s="9"/>
      <c r="C250" s="3"/>
      <c r="D250" s="1"/>
      <c r="E250" s="23"/>
      <c r="F250" s="1"/>
      <c r="G250" s="1"/>
      <c r="H250" s="3"/>
      <c r="I250" s="2"/>
      <c r="J250" s="3"/>
      <c r="K250" s="24"/>
      <c r="L250" s="3"/>
      <c r="M250" s="23"/>
      <c r="N250" s="23"/>
      <c r="O250" s="23"/>
      <c r="P250" s="23"/>
    </row>
    <row r="251" spans="2:16" ht="12.75">
      <c r="B251" s="9"/>
      <c r="C251" s="3"/>
      <c r="D251" s="1"/>
      <c r="E251" s="23"/>
      <c r="F251" s="1"/>
      <c r="G251" s="1"/>
      <c r="H251" s="3"/>
      <c r="I251" s="2"/>
      <c r="J251" s="3"/>
      <c r="K251" s="24"/>
      <c r="L251" s="3"/>
      <c r="M251" s="23"/>
      <c r="N251" s="23"/>
      <c r="O251" s="23"/>
      <c r="P251" s="23"/>
    </row>
    <row r="252" spans="2:16" ht="12.75">
      <c r="B252" s="9"/>
      <c r="C252" s="3"/>
      <c r="D252" s="1"/>
      <c r="E252" s="23"/>
      <c r="F252" s="1"/>
      <c r="G252" s="1"/>
      <c r="H252" s="3"/>
      <c r="I252" s="2"/>
      <c r="J252" s="3"/>
      <c r="K252" s="24"/>
      <c r="L252" s="3"/>
      <c r="M252" s="23"/>
      <c r="N252" s="23"/>
      <c r="O252" s="23"/>
      <c r="P252" s="23"/>
    </row>
    <row r="253" spans="2:16" ht="12.75">
      <c r="B253" s="9"/>
      <c r="C253" s="3"/>
      <c r="D253" s="1"/>
      <c r="E253" s="23"/>
      <c r="F253" s="1"/>
      <c r="G253" s="1"/>
      <c r="H253" s="3"/>
      <c r="I253" s="2"/>
      <c r="J253" s="3"/>
      <c r="K253" s="24"/>
      <c r="L253" s="3"/>
      <c r="M253" s="23"/>
      <c r="N253" s="23"/>
      <c r="O253" s="23"/>
      <c r="P253" s="23"/>
    </row>
    <row r="254" spans="2:16" ht="12.75">
      <c r="B254" s="9"/>
      <c r="C254" s="3"/>
      <c r="D254" s="1"/>
      <c r="E254" s="23"/>
      <c r="F254" s="1"/>
      <c r="G254" s="1"/>
      <c r="H254" s="3"/>
      <c r="I254" s="2"/>
      <c r="J254" s="3"/>
      <c r="K254" s="24"/>
      <c r="L254" s="3"/>
      <c r="M254" s="23"/>
      <c r="N254" s="23"/>
      <c r="O254" s="23"/>
      <c r="P254" s="23"/>
    </row>
    <row r="255" spans="2:16" ht="12.75">
      <c r="B255" s="9"/>
      <c r="C255" s="3"/>
      <c r="D255" s="1"/>
      <c r="E255" s="23"/>
      <c r="F255" s="1"/>
      <c r="G255" s="1"/>
      <c r="H255" s="3"/>
      <c r="I255" s="2"/>
      <c r="J255" s="3"/>
      <c r="K255" s="24"/>
      <c r="L255" s="3"/>
      <c r="M255" s="23"/>
      <c r="N255" s="23"/>
      <c r="O255" s="23"/>
      <c r="P255" s="23"/>
    </row>
    <row r="256" spans="2:16" ht="12.75">
      <c r="B256" s="9"/>
      <c r="C256" s="3"/>
      <c r="D256" s="1"/>
      <c r="E256" s="23"/>
      <c r="F256" s="1"/>
      <c r="G256" s="1"/>
      <c r="H256" s="3"/>
      <c r="I256" s="2"/>
      <c r="J256" s="3"/>
      <c r="K256" s="24"/>
      <c r="L256" s="3"/>
      <c r="M256" s="23"/>
      <c r="N256" s="23"/>
      <c r="O256" s="23"/>
      <c r="P256" s="23"/>
    </row>
    <row r="257" spans="2:16" ht="12.75">
      <c r="B257" s="9"/>
      <c r="C257" s="3"/>
      <c r="D257" s="1"/>
      <c r="E257" s="23"/>
      <c r="F257" s="1"/>
      <c r="G257" s="1"/>
      <c r="H257" s="3"/>
      <c r="I257" s="2"/>
      <c r="J257" s="3"/>
      <c r="K257" s="24"/>
      <c r="L257" s="3"/>
      <c r="M257" s="23"/>
      <c r="N257" s="23"/>
      <c r="O257" s="23"/>
      <c r="P257" s="23"/>
    </row>
    <row r="258" spans="2:16" ht="12.75">
      <c r="B258" s="9"/>
      <c r="C258" s="3"/>
      <c r="D258" s="1"/>
      <c r="E258" s="23"/>
      <c r="F258" s="1"/>
      <c r="G258" s="1"/>
      <c r="H258" s="3"/>
      <c r="I258" s="2"/>
      <c r="J258" s="3"/>
      <c r="K258" s="24"/>
      <c r="L258" s="3"/>
      <c r="M258" s="23"/>
      <c r="N258" s="23"/>
      <c r="O258" s="23"/>
      <c r="P258" s="23"/>
    </row>
    <row r="259" spans="2:16" ht="12.75">
      <c r="B259" s="9"/>
      <c r="C259" s="3"/>
      <c r="D259" s="1"/>
      <c r="E259" s="23"/>
      <c r="F259" s="1"/>
      <c r="G259" s="1"/>
      <c r="H259" s="3"/>
      <c r="I259" s="2"/>
      <c r="J259" s="3"/>
      <c r="K259" s="24"/>
      <c r="L259" s="3"/>
      <c r="M259" s="23"/>
      <c r="N259" s="23"/>
      <c r="O259" s="23"/>
      <c r="P259" s="23"/>
    </row>
    <row r="260" spans="2:16" ht="12.75">
      <c r="B260" s="9"/>
      <c r="C260" s="3"/>
      <c r="D260" s="1"/>
      <c r="E260" s="23"/>
      <c r="F260" s="1"/>
      <c r="G260" s="1"/>
      <c r="H260" s="3"/>
      <c r="I260" s="2"/>
      <c r="J260" s="3"/>
      <c r="K260" s="24"/>
      <c r="L260" s="3"/>
      <c r="M260" s="23"/>
      <c r="N260" s="23"/>
      <c r="O260" s="23"/>
      <c r="P260" s="23"/>
    </row>
    <row r="261" spans="2:16" ht="12.75">
      <c r="B261" s="9"/>
      <c r="C261" s="3"/>
      <c r="D261" s="1"/>
      <c r="E261" s="23"/>
      <c r="F261" s="1"/>
      <c r="G261" s="1"/>
      <c r="H261" s="3"/>
      <c r="I261" s="2"/>
      <c r="J261" s="3"/>
      <c r="K261" s="24"/>
      <c r="L261" s="3"/>
      <c r="M261" s="23"/>
      <c r="N261" s="23"/>
      <c r="O261" s="23"/>
      <c r="P261" s="23"/>
    </row>
    <row r="262" spans="2:16" ht="12.75">
      <c r="B262" s="9"/>
      <c r="C262" s="3"/>
      <c r="D262" s="1"/>
      <c r="E262" s="23"/>
      <c r="F262" s="1"/>
      <c r="G262" s="1"/>
      <c r="H262" s="3"/>
      <c r="I262" s="2"/>
      <c r="J262" s="3"/>
      <c r="K262" s="24"/>
      <c r="L262" s="3"/>
      <c r="M262" s="23"/>
      <c r="N262" s="23"/>
      <c r="O262" s="23"/>
      <c r="P262" s="23"/>
    </row>
    <row r="263" spans="2:16" ht="12.75">
      <c r="B263" s="9"/>
      <c r="C263" s="3"/>
      <c r="D263" s="1"/>
      <c r="E263" s="23"/>
      <c r="F263" s="1"/>
      <c r="G263" s="1"/>
      <c r="H263" s="3"/>
      <c r="I263" s="2"/>
      <c r="J263" s="3"/>
      <c r="K263" s="24"/>
      <c r="L263" s="3"/>
      <c r="M263" s="23"/>
      <c r="N263" s="23"/>
      <c r="O263" s="23"/>
      <c r="P263" s="23"/>
    </row>
    <row r="264" spans="2:16" ht="12.75">
      <c r="B264" s="9"/>
      <c r="C264" s="3"/>
      <c r="D264" s="1"/>
      <c r="E264" s="23"/>
      <c r="F264" s="1"/>
      <c r="G264" s="1"/>
      <c r="H264" s="3"/>
      <c r="I264" s="2"/>
      <c r="J264" s="3"/>
      <c r="K264" s="24"/>
      <c r="L264" s="3"/>
      <c r="M264" s="23"/>
      <c r="N264" s="23"/>
      <c r="O264" s="23"/>
      <c r="P264" s="23"/>
    </row>
    <row r="265" spans="2:16" ht="12.75">
      <c r="B265" s="9"/>
      <c r="C265" s="3"/>
      <c r="D265" s="1"/>
      <c r="E265" s="23"/>
      <c r="F265" s="1"/>
      <c r="G265" s="1"/>
      <c r="H265" s="3"/>
      <c r="I265" s="2"/>
      <c r="J265" s="3"/>
      <c r="K265" s="24"/>
      <c r="L265" s="3"/>
      <c r="M265" s="23"/>
      <c r="N265" s="23"/>
      <c r="O265" s="23"/>
      <c r="P265" s="23"/>
    </row>
    <row r="266" spans="2:16" ht="12.75">
      <c r="B266" s="9"/>
      <c r="C266" s="3"/>
      <c r="D266" s="1"/>
      <c r="E266" s="23"/>
      <c r="F266" s="1"/>
      <c r="G266" s="1"/>
      <c r="H266" s="3"/>
      <c r="I266" s="2"/>
      <c r="J266" s="3"/>
      <c r="K266" s="24"/>
      <c r="L266" s="3"/>
      <c r="M266" s="23"/>
      <c r="N266" s="23"/>
      <c r="O266" s="23"/>
      <c r="P266" s="23"/>
    </row>
    <row r="267" spans="2:16" ht="12.75">
      <c r="B267" s="9"/>
      <c r="C267" s="3"/>
      <c r="D267" s="1"/>
      <c r="E267" s="23"/>
      <c r="F267" s="1"/>
      <c r="G267" s="1"/>
      <c r="H267" s="3"/>
      <c r="I267" s="2"/>
      <c r="J267" s="3"/>
      <c r="K267" s="24"/>
      <c r="L267" s="3"/>
      <c r="M267" s="23"/>
      <c r="N267" s="23"/>
      <c r="O267" s="23"/>
      <c r="P267" s="23"/>
    </row>
    <row r="268" spans="2:16" ht="12.75">
      <c r="B268" s="9"/>
      <c r="C268" s="3"/>
      <c r="D268" s="1"/>
      <c r="E268" s="23"/>
      <c r="F268" s="1"/>
      <c r="G268" s="1"/>
      <c r="H268" s="3"/>
      <c r="I268" s="2"/>
      <c r="J268" s="3"/>
      <c r="K268" s="24"/>
      <c r="L268" s="3"/>
      <c r="M268" s="23"/>
      <c r="N268" s="23"/>
      <c r="O268" s="23"/>
      <c r="P268" s="23"/>
    </row>
    <row r="269" spans="2:16" ht="12.75">
      <c r="B269" s="9"/>
      <c r="C269" s="3"/>
      <c r="D269" s="1"/>
      <c r="E269" s="23"/>
      <c r="F269" s="1"/>
      <c r="G269" s="1"/>
      <c r="H269" s="3"/>
      <c r="I269" s="2"/>
      <c r="J269" s="3"/>
      <c r="K269" s="24"/>
      <c r="L269" s="3"/>
      <c r="M269" s="23"/>
      <c r="N269" s="23"/>
      <c r="O269" s="23"/>
      <c r="P269" s="23"/>
    </row>
    <row r="270" spans="2:16" ht="12.75">
      <c r="B270" s="27"/>
      <c r="C270" s="22"/>
      <c r="D270" s="23"/>
      <c r="E270" s="23"/>
      <c r="F270" s="23"/>
      <c r="G270" s="23"/>
      <c r="H270" s="22"/>
      <c r="I270" s="24"/>
      <c r="J270" s="22"/>
      <c r="K270" s="24"/>
      <c r="L270" s="22"/>
      <c r="M270" s="23"/>
      <c r="N270" s="23"/>
      <c r="O270" s="23"/>
      <c r="P270" s="23"/>
    </row>
    <row r="271" spans="2:16" ht="12.75">
      <c r="B271" s="27"/>
      <c r="C271" s="22"/>
      <c r="D271" s="23"/>
      <c r="E271" s="23"/>
      <c r="F271" s="23"/>
      <c r="G271" s="23"/>
      <c r="H271" s="22"/>
      <c r="I271" s="24"/>
      <c r="J271" s="22"/>
      <c r="K271" s="24"/>
      <c r="L271" s="22"/>
      <c r="M271" s="23"/>
      <c r="N271" s="23"/>
      <c r="O271" s="23"/>
      <c r="P271" s="23"/>
    </row>
    <row r="272" spans="2:16" ht="12.75">
      <c r="B272" s="27"/>
      <c r="C272" s="22"/>
      <c r="D272" s="23"/>
      <c r="E272" s="23"/>
      <c r="F272" s="23"/>
      <c r="G272" s="23"/>
      <c r="H272" s="22"/>
      <c r="I272" s="24"/>
      <c r="J272" s="22"/>
      <c r="K272" s="24"/>
      <c r="L272" s="22"/>
      <c r="M272" s="23"/>
      <c r="N272" s="23"/>
      <c r="O272" s="23"/>
      <c r="P272" s="23"/>
    </row>
    <row r="273" spans="2:16" ht="12.75">
      <c r="B273" s="27"/>
      <c r="C273" s="22"/>
      <c r="D273" s="23"/>
      <c r="E273" s="23"/>
      <c r="F273" s="23"/>
      <c r="G273" s="23"/>
      <c r="H273" s="22"/>
      <c r="I273" s="24"/>
      <c r="J273" s="22"/>
      <c r="K273" s="23"/>
      <c r="L273" s="22"/>
      <c r="M273" s="23"/>
      <c r="N273" s="23"/>
      <c r="O273" s="23"/>
      <c r="P273" s="23"/>
    </row>
    <row r="274" spans="2:16" ht="12.75">
      <c r="B274" s="27"/>
      <c r="C274" s="22"/>
      <c r="D274" s="23"/>
      <c r="E274" s="23"/>
      <c r="F274" s="23"/>
      <c r="G274" s="23"/>
      <c r="H274" s="22"/>
      <c r="I274" s="24"/>
      <c r="J274" s="22"/>
      <c r="K274" s="24"/>
      <c r="L274" s="22"/>
      <c r="M274" s="23"/>
      <c r="N274" s="23"/>
      <c r="O274" s="23"/>
      <c r="P274" s="23"/>
    </row>
    <row r="275" spans="2:16" ht="12.75">
      <c r="B275" s="27"/>
      <c r="C275" s="22"/>
      <c r="D275" s="23"/>
      <c r="E275" s="23"/>
      <c r="F275" s="23"/>
      <c r="G275" s="23"/>
      <c r="H275" s="22"/>
      <c r="I275" s="24"/>
      <c r="J275" s="22"/>
      <c r="K275" s="24"/>
      <c r="L275" s="22"/>
      <c r="M275" s="23"/>
      <c r="N275" s="23"/>
      <c r="O275" s="23"/>
      <c r="P275" s="23"/>
    </row>
    <row r="276" spans="2:16" ht="12.75">
      <c r="B276" s="27"/>
      <c r="C276" s="22"/>
      <c r="D276" s="23"/>
      <c r="E276" s="23"/>
      <c r="F276" s="23"/>
      <c r="G276" s="23"/>
      <c r="H276" s="22"/>
      <c r="I276" s="24"/>
      <c r="J276" s="22"/>
      <c r="K276" s="24"/>
      <c r="L276" s="22"/>
      <c r="M276" s="23"/>
      <c r="N276" s="23"/>
      <c r="O276" s="23"/>
      <c r="P276" s="23"/>
    </row>
    <row r="277" spans="2:16" ht="12.75">
      <c r="B277" s="27"/>
      <c r="C277" s="22"/>
      <c r="D277" s="23"/>
      <c r="E277" s="23"/>
      <c r="F277" s="23"/>
      <c r="G277" s="23"/>
      <c r="H277" s="22"/>
      <c r="I277" s="24"/>
      <c r="J277" s="22"/>
      <c r="K277" s="24"/>
      <c r="L277" s="22"/>
      <c r="M277" s="23"/>
      <c r="N277" s="23"/>
      <c r="O277" s="23"/>
      <c r="P277" s="23"/>
    </row>
    <row r="278" spans="2:16" ht="12.75">
      <c r="B278" s="27"/>
      <c r="C278" s="22"/>
      <c r="D278" s="23"/>
      <c r="E278" s="23"/>
      <c r="F278" s="23"/>
      <c r="G278" s="23"/>
      <c r="H278" s="22"/>
      <c r="I278" s="24"/>
      <c r="J278" s="22"/>
      <c r="K278" s="24"/>
      <c r="L278" s="22"/>
      <c r="M278" s="23"/>
      <c r="N278" s="23"/>
      <c r="O278" s="23"/>
      <c r="P278" s="23"/>
    </row>
    <row r="279" spans="2:16" ht="12.75">
      <c r="B279" s="27"/>
      <c r="C279" s="22"/>
      <c r="D279" s="23"/>
      <c r="E279" s="23"/>
      <c r="F279" s="23"/>
      <c r="G279" s="23"/>
      <c r="H279" s="22"/>
      <c r="I279" s="24"/>
      <c r="J279" s="22"/>
      <c r="K279" s="24"/>
      <c r="L279" s="22"/>
      <c r="M279" s="23"/>
      <c r="N279" s="23"/>
      <c r="O279" s="23"/>
      <c r="P279" s="23"/>
    </row>
    <row r="280" spans="2:16" ht="12.75">
      <c r="B280" s="27"/>
      <c r="C280" s="22"/>
      <c r="D280" s="23"/>
      <c r="E280" s="23"/>
      <c r="F280" s="23"/>
      <c r="G280" s="23"/>
      <c r="H280" s="22"/>
      <c r="I280" s="24"/>
      <c r="J280" s="22"/>
      <c r="K280" s="24"/>
      <c r="L280" s="22"/>
      <c r="M280" s="23"/>
      <c r="N280" s="23"/>
      <c r="O280" s="23"/>
      <c r="P280" s="23"/>
    </row>
    <row r="281" spans="2:16" ht="12.75">
      <c r="B281" s="27"/>
      <c r="C281" s="22"/>
      <c r="D281" s="23"/>
      <c r="E281" s="23"/>
      <c r="F281" s="23"/>
      <c r="G281" s="23"/>
      <c r="H281" s="22"/>
      <c r="I281" s="24"/>
      <c r="J281" s="22"/>
      <c r="K281" s="24"/>
      <c r="L281" s="22"/>
      <c r="M281" s="23"/>
      <c r="N281" s="23"/>
      <c r="O281" s="23"/>
      <c r="P281" s="23"/>
    </row>
    <row r="282" spans="2:16" ht="12.75">
      <c r="B282" s="27"/>
      <c r="C282" s="22"/>
      <c r="D282" s="23"/>
      <c r="E282" s="23"/>
      <c r="F282" s="23"/>
      <c r="G282" s="23"/>
      <c r="H282" s="22"/>
      <c r="I282" s="24"/>
      <c r="J282" s="22"/>
      <c r="K282" s="24"/>
      <c r="L282" s="22"/>
      <c r="M282" s="23"/>
      <c r="N282" s="23"/>
      <c r="O282" s="23"/>
      <c r="P282" s="23"/>
    </row>
    <row r="283" spans="2:16" ht="12.75">
      <c r="B283" s="27"/>
      <c r="C283" s="22"/>
      <c r="D283" s="23"/>
      <c r="E283" s="23"/>
      <c r="F283" s="23"/>
      <c r="G283" s="23"/>
      <c r="H283" s="22"/>
      <c r="I283" s="24"/>
      <c r="J283" s="22"/>
      <c r="K283" s="24"/>
      <c r="L283" s="22"/>
      <c r="M283" s="23"/>
      <c r="N283" s="23"/>
      <c r="O283" s="23"/>
      <c r="P283" s="23"/>
    </row>
    <row r="284" spans="2:16" ht="12.75">
      <c r="B284" s="27"/>
      <c r="C284" s="22"/>
      <c r="D284" s="23"/>
      <c r="E284" s="23"/>
      <c r="F284" s="23"/>
      <c r="G284" s="23"/>
      <c r="H284" s="22"/>
      <c r="I284" s="24"/>
      <c r="J284" s="22"/>
      <c r="K284" s="24"/>
      <c r="L284" s="22"/>
      <c r="M284" s="23"/>
      <c r="N284" s="23"/>
      <c r="O284" s="23"/>
      <c r="P284" s="23"/>
    </row>
    <row r="285" spans="2:16" ht="12.75">
      <c r="B285" s="27"/>
      <c r="C285" s="22"/>
      <c r="D285" s="23"/>
      <c r="E285" s="23"/>
      <c r="F285" s="23"/>
      <c r="G285" s="23"/>
      <c r="H285" s="22"/>
      <c r="I285" s="24"/>
      <c r="J285" s="22"/>
      <c r="K285" s="24"/>
      <c r="L285" s="22"/>
      <c r="M285" s="23"/>
      <c r="N285" s="23"/>
      <c r="O285" s="23"/>
      <c r="P285" s="23"/>
    </row>
    <row r="286" spans="2:16" ht="12.75">
      <c r="B286" s="27"/>
      <c r="C286" s="22"/>
      <c r="D286" s="23"/>
      <c r="E286" s="23"/>
      <c r="F286" s="23"/>
      <c r="G286" s="23"/>
      <c r="H286" s="22"/>
      <c r="I286" s="24"/>
      <c r="J286" s="22"/>
      <c r="K286" s="24"/>
      <c r="L286" s="22"/>
      <c r="M286" s="23"/>
      <c r="N286" s="23"/>
      <c r="O286" s="23"/>
      <c r="P286" s="23"/>
    </row>
    <row r="287" spans="2:16" ht="12.75">
      <c r="B287" s="27"/>
      <c r="C287" s="22"/>
      <c r="D287" s="23"/>
      <c r="E287" s="23"/>
      <c r="F287" s="23"/>
      <c r="G287" s="23"/>
      <c r="H287" s="22"/>
      <c r="I287" s="24"/>
      <c r="J287" s="22"/>
      <c r="K287" s="24"/>
      <c r="L287" s="22"/>
      <c r="M287" s="23"/>
      <c r="N287" s="23"/>
      <c r="O287" s="23"/>
      <c r="P287" s="23"/>
    </row>
    <row r="288" spans="1:16" ht="12.75">
      <c r="A288" s="24"/>
      <c r="B288" s="27"/>
      <c r="C288" s="22"/>
      <c r="D288" s="23"/>
      <c r="E288" s="23"/>
      <c r="F288" s="23"/>
      <c r="G288" s="23"/>
      <c r="H288" s="22"/>
      <c r="I288" s="24"/>
      <c r="J288" s="22"/>
      <c r="L288" s="22"/>
      <c r="M288" s="23"/>
      <c r="N288" s="23"/>
      <c r="O288" s="23"/>
      <c r="P288" s="23"/>
    </row>
    <row r="289" spans="2:16" ht="12.75">
      <c r="B289" s="27"/>
      <c r="C289" s="22"/>
      <c r="D289" s="23"/>
      <c r="E289" s="23"/>
      <c r="F289" s="23"/>
      <c r="G289" s="23"/>
      <c r="H289" s="22"/>
      <c r="I289" s="24"/>
      <c r="J289" s="22"/>
      <c r="K289" s="24"/>
      <c r="L289" s="22"/>
      <c r="M289" s="23"/>
      <c r="N289" s="23"/>
      <c r="O289" s="23"/>
      <c r="P289" s="23"/>
    </row>
    <row r="290" spans="2:16" ht="12.75">
      <c r="B290" s="27"/>
      <c r="C290" s="22"/>
      <c r="D290" s="23"/>
      <c r="E290" s="23"/>
      <c r="F290" s="23"/>
      <c r="G290" s="23"/>
      <c r="H290" s="22"/>
      <c r="I290" s="24"/>
      <c r="J290" s="22"/>
      <c r="K290" s="24"/>
      <c r="L290" s="22"/>
      <c r="M290" s="23"/>
      <c r="N290" s="23"/>
      <c r="O290" s="23"/>
      <c r="P290" s="23"/>
    </row>
    <row r="291" spans="2:16" ht="12.75">
      <c r="B291" s="27"/>
      <c r="C291" s="22"/>
      <c r="D291" s="23"/>
      <c r="E291" s="23"/>
      <c r="F291" s="23"/>
      <c r="G291" s="23"/>
      <c r="H291" s="22"/>
      <c r="I291" s="24"/>
      <c r="J291" s="22"/>
      <c r="K291" s="24"/>
      <c r="L291" s="22"/>
      <c r="M291" s="23"/>
      <c r="N291" s="23"/>
      <c r="O291" s="23"/>
      <c r="P291" s="23"/>
    </row>
    <row r="292" spans="2:16" ht="12.75">
      <c r="B292" s="27"/>
      <c r="C292" s="22"/>
      <c r="D292" s="23"/>
      <c r="E292" s="23"/>
      <c r="F292" s="23"/>
      <c r="G292" s="23"/>
      <c r="H292" s="22"/>
      <c r="I292" s="24"/>
      <c r="J292" s="22"/>
      <c r="K292" s="24"/>
      <c r="L292" s="22"/>
      <c r="M292" s="23"/>
      <c r="N292" s="23"/>
      <c r="O292" s="23"/>
      <c r="P292" s="23"/>
    </row>
    <row r="293" spans="2:16" ht="12.75">
      <c r="B293" s="27"/>
      <c r="C293" s="22"/>
      <c r="D293" s="23"/>
      <c r="E293" s="23"/>
      <c r="F293" s="23"/>
      <c r="G293" s="23"/>
      <c r="H293" s="22"/>
      <c r="I293" s="24"/>
      <c r="J293" s="22"/>
      <c r="K293" s="24"/>
      <c r="L293" s="22"/>
      <c r="M293" s="23"/>
      <c r="N293" s="23"/>
      <c r="O293" s="23"/>
      <c r="P293" s="23"/>
    </row>
    <row r="294" spans="2:16" ht="12.75">
      <c r="B294" s="27"/>
      <c r="C294" s="22"/>
      <c r="D294" s="23"/>
      <c r="E294" s="23"/>
      <c r="F294" s="23"/>
      <c r="G294" s="23"/>
      <c r="H294" s="22"/>
      <c r="I294" s="24"/>
      <c r="J294" s="22"/>
      <c r="K294" s="24"/>
      <c r="L294" s="22"/>
      <c r="M294" s="23"/>
      <c r="N294" s="23"/>
      <c r="O294" s="23"/>
      <c r="P294" s="23"/>
    </row>
    <row r="295" spans="2:16" ht="12.75">
      <c r="B295" s="27"/>
      <c r="C295" s="22"/>
      <c r="D295" s="23"/>
      <c r="E295" s="23"/>
      <c r="F295" s="23"/>
      <c r="G295" s="23"/>
      <c r="H295" s="22"/>
      <c r="I295" s="24"/>
      <c r="J295" s="22"/>
      <c r="K295" s="24"/>
      <c r="L295" s="22"/>
      <c r="M295" s="23"/>
      <c r="N295" s="23"/>
      <c r="O295" s="23"/>
      <c r="P295" s="23"/>
    </row>
    <row r="296" spans="2:16" ht="12.75">
      <c r="B296" s="27"/>
      <c r="C296" s="22"/>
      <c r="D296" s="23"/>
      <c r="E296" s="23"/>
      <c r="F296" s="23"/>
      <c r="G296" s="23"/>
      <c r="H296" s="22"/>
      <c r="I296" s="24"/>
      <c r="J296" s="22"/>
      <c r="K296" s="24"/>
      <c r="L296" s="22"/>
      <c r="M296" s="23"/>
      <c r="N296" s="23"/>
      <c r="O296" s="23"/>
      <c r="P296" s="23"/>
    </row>
    <row r="297" spans="2:16" ht="12.75">
      <c r="B297" s="27"/>
      <c r="C297" s="22"/>
      <c r="D297" s="23"/>
      <c r="E297" s="23"/>
      <c r="F297" s="23"/>
      <c r="G297" s="23"/>
      <c r="H297" s="22"/>
      <c r="I297" s="24"/>
      <c r="J297" s="22"/>
      <c r="K297" s="24"/>
      <c r="L297" s="22"/>
      <c r="M297" s="23"/>
      <c r="N297" s="23"/>
      <c r="O297" s="23"/>
      <c r="P297" s="23"/>
    </row>
    <row r="298" spans="2:16" ht="12.75">
      <c r="B298" s="27"/>
      <c r="C298" s="22"/>
      <c r="D298" s="23"/>
      <c r="E298" s="23"/>
      <c r="F298" s="23"/>
      <c r="G298" s="23"/>
      <c r="H298" s="22"/>
      <c r="I298" s="24"/>
      <c r="J298" s="22"/>
      <c r="K298" s="24"/>
      <c r="L298" s="24"/>
      <c r="M298" s="23"/>
      <c r="N298" s="23"/>
      <c r="O298" s="23"/>
      <c r="P298" s="23"/>
    </row>
    <row r="299" spans="2:16" ht="12.75">
      <c r="B299" s="27"/>
      <c r="C299" s="22"/>
      <c r="D299" s="23"/>
      <c r="E299" s="23"/>
      <c r="F299" s="23"/>
      <c r="G299" s="23"/>
      <c r="H299" s="22"/>
      <c r="I299" s="24"/>
      <c r="J299" s="22"/>
      <c r="K299" s="24"/>
      <c r="L299" s="24"/>
      <c r="M299" s="23"/>
      <c r="N299" s="23"/>
      <c r="O299" s="23"/>
      <c r="P299" s="23"/>
    </row>
    <row r="300" spans="2:16" ht="12.75">
      <c r="B300" s="27"/>
      <c r="C300" s="22"/>
      <c r="D300" s="23"/>
      <c r="E300" s="23"/>
      <c r="F300" s="23"/>
      <c r="G300" s="23"/>
      <c r="H300" s="22"/>
      <c r="I300" s="24"/>
      <c r="J300" s="22"/>
      <c r="K300" s="24"/>
      <c r="L300" s="24"/>
      <c r="M300" s="23"/>
      <c r="N300" s="23"/>
      <c r="O300" s="23"/>
      <c r="P300" s="23"/>
    </row>
    <row r="301" spans="2:16" ht="12.75">
      <c r="B301" s="27"/>
      <c r="C301" s="22"/>
      <c r="D301" s="23"/>
      <c r="E301" s="23"/>
      <c r="F301" s="23"/>
      <c r="G301" s="23"/>
      <c r="H301" s="22"/>
      <c r="I301" s="24"/>
      <c r="J301" s="22"/>
      <c r="K301" s="24"/>
      <c r="L301" s="22"/>
      <c r="M301" s="23"/>
      <c r="N301" s="23"/>
      <c r="O301" s="23"/>
      <c r="P301" s="23"/>
    </row>
    <row r="302" spans="2:16" ht="12.75">
      <c r="B302" s="27"/>
      <c r="C302" s="22"/>
      <c r="D302" s="23"/>
      <c r="E302" s="23"/>
      <c r="F302" s="23"/>
      <c r="G302" s="23"/>
      <c r="H302" s="22"/>
      <c r="I302" s="24"/>
      <c r="J302" s="22"/>
      <c r="K302" s="24"/>
      <c r="L302" s="22"/>
      <c r="M302" s="23"/>
      <c r="N302" s="23"/>
      <c r="O302" s="23"/>
      <c r="P302" s="23"/>
    </row>
    <row r="303" spans="2:16" ht="12.75">
      <c r="B303" s="27"/>
      <c r="C303" s="22"/>
      <c r="D303" s="23"/>
      <c r="E303" s="23"/>
      <c r="F303" s="23"/>
      <c r="G303" s="23"/>
      <c r="H303" s="22"/>
      <c r="I303" s="24"/>
      <c r="J303" s="22"/>
      <c r="K303" s="24"/>
      <c r="L303" s="22"/>
      <c r="M303" s="23"/>
      <c r="N303" s="23"/>
      <c r="O303" s="23"/>
      <c r="P303" s="23"/>
    </row>
    <row r="304" spans="2:16" ht="12.75">
      <c r="B304" s="27"/>
      <c r="C304" s="22"/>
      <c r="D304" s="23"/>
      <c r="E304" s="23"/>
      <c r="F304" s="23"/>
      <c r="G304" s="23"/>
      <c r="H304" s="22"/>
      <c r="I304" s="24"/>
      <c r="J304" s="22"/>
      <c r="K304" s="24"/>
      <c r="L304" s="22"/>
      <c r="M304" s="23"/>
      <c r="N304" s="23"/>
      <c r="O304" s="23"/>
      <c r="P304" s="23"/>
    </row>
    <row r="305" spans="2:16" ht="12.75">
      <c r="B305" s="27"/>
      <c r="C305" s="22"/>
      <c r="D305" s="23"/>
      <c r="E305" s="23"/>
      <c r="F305" s="23"/>
      <c r="G305" s="23"/>
      <c r="H305" s="22"/>
      <c r="I305" s="24"/>
      <c r="J305" s="22"/>
      <c r="K305" s="24"/>
      <c r="L305" s="22"/>
      <c r="M305" s="23"/>
      <c r="N305" s="23"/>
      <c r="O305" s="23"/>
      <c r="P305" s="23"/>
    </row>
    <row r="306" spans="2:16" ht="12.75">
      <c r="B306" s="27"/>
      <c r="C306" s="22"/>
      <c r="D306" s="23"/>
      <c r="E306" s="23"/>
      <c r="F306" s="23"/>
      <c r="G306" s="23"/>
      <c r="H306" s="22"/>
      <c r="I306" s="24"/>
      <c r="J306" s="22"/>
      <c r="K306" s="24"/>
      <c r="L306" s="22"/>
      <c r="M306" s="23"/>
      <c r="N306" s="23"/>
      <c r="O306" s="23"/>
      <c r="P306" s="23"/>
    </row>
    <row r="307" spans="2:16" ht="12.75">
      <c r="B307" s="27"/>
      <c r="C307" s="22"/>
      <c r="D307" s="23"/>
      <c r="E307" s="23"/>
      <c r="F307" s="23"/>
      <c r="G307" s="23"/>
      <c r="H307" s="22"/>
      <c r="I307" s="24"/>
      <c r="J307" s="22"/>
      <c r="K307" s="24"/>
      <c r="L307" s="22"/>
      <c r="M307" s="23"/>
      <c r="N307" s="23"/>
      <c r="O307" s="23"/>
      <c r="P307" s="23"/>
    </row>
    <row r="308" spans="2:16" ht="12.75">
      <c r="B308" s="27"/>
      <c r="C308" s="22"/>
      <c r="D308" s="23"/>
      <c r="E308" s="23"/>
      <c r="F308" s="23"/>
      <c r="G308" s="23"/>
      <c r="H308" s="22"/>
      <c r="I308" s="24"/>
      <c r="J308" s="22"/>
      <c r="K308" s="24"/>
      <c r="L308" s="22"/>
      <c r="M308" s="23"/>
      <c r="N308" s="23"/>
      <c r="O308" s="23"/>
      <c r="P308" s="23"/>
    </row>
    <row r="309" spans="2:16" ht="12.75">
      <c r="B309" s="27"/>
      <c r="C309" s="22"/>
      <c r="D309" s="23"/>
      <c r="E309" s="23"/>
      <c r="F309" s="23"/>
      <c r="G309" s="23"/>
      <c r="H309" s="24"/>
      <c r="I309" s="24"/>
      <c r="J309" s="22"/>
      <c r="K309" s="24"/>
      <c r="L309" s="22"/>
      <c r="M309" s="23"/>
      <c r="N309" s="23"/>
      <c r="O309" s="23"/>
      <c r="P309" s="23"/>
    </row>
    <row r="310" spans="2:16" ht="12.75">
      <c r="B310" s="27"/>
      <c r="C310" s="22"/>
      <c r="D310" s="23"/>
      <c r="E310" s="23"/>
      <c r="F310" s="23"/>
      <c r="G310" s="23"/>
      <c r="H310" s="24"/>
      <c r="I310" s="24"/>
      <c r="J310" s="22"/>
      <c r="L310" s="22"/>
      <c r="M310" s="23"/>
      <c r="N310" s="23"/>
      <c r="O310" s="23"/>
      <c r="P310" s="23"/>
    </row>
    <row r="311" spans="2:16" ht="12.75">
      <c r="B311" s="27"/>
      <c r="C311" s="22"/>
      <c r="D311" s="23"/>
      <c r="E311" s="23"/>
      <c r="F311" s="23"/>
      <c r="G311" s="23"/>
      <c r="H311" s="24"/>
      <c r="I311" s="24"/>
      <c r="J311" s="22"/>
      <c r="L311" s="22"/>
      <c r="M311" s="23"/>
      <c r="N311" s="23"/>
      <c r="O311" s="23"/>
      <c r="P311" s="23"/>
    </row>
    <row r="312" spans="2:16" ht="12.75">
      <c r="B312" s="27"/>
      <c r="C312" s="22"/>
      <c r="D312" s="23"/>
      <c r="E312" s="23"/>
      <c r="F312" s="23"/>
      <c r="G312" s="23"/>
      <c r="H312" s="24"/>
      <c r="I312" s="24"/>
      <c r="J312" s="22"/>
      <c r="L312" s="22"/>
      <c r="M312" s="23"/>
      <c r="N312" s="23"/>
      <c r="O312" s="23"/>
      <c r="P312" s="23"/>
    </row>
    <row r="313" spans="2:16" ht="12.75">
      <c r="B313" s="27"/>
      <c r="C313" s="22"/>
      <c r="D313" s="23"/>
      <c r="E313" s="23"/>
      <c r="F313" s="23"/>
      <c r="G313" s="23"/>
      <c r="H313" s="24"/>
      <c r="I313" s="24"/>
      <c r="J313" s="22"/>
      <c r="K313" s="23"/>
      <c r="L313" s="22"/>
      <c r="M313" s="23"/>
      <c r="N313" s="23"/>
      <c r="O313" s="23"/>
      <c r="P313" s="23"/>
    </row>
    <row r="314" spans="2:16" ht="12.75">
      <c r="B314" s="27"/>
      <c r="C314" s="22"/>
      <c r="D314" s="23"/>
      <c r="E314" s="23"/>
      <c r="F314" s="23"/>
      <c r="G314" s="23"/>
      <c r="H314" s="24"/>
      <c r="I314" s="24"/>
      <c r="J314" s="22"/>
      <c r="K314" s="23"/>
      <c r="L314" s="22"/>
      <c r="M314" s="23"/>
      <c r="N314" s="23"/>
      <c r="O314" s="23"/>
      <c r="P314" s="23"/>
    </row>
    <row r="315" spans="2:16" ht="12.75">
      <c r="B315" s="27"/>
      <c r="C315" s="22"/>
      <c r="D315" s="23"/>
      <c r="E315" s="23"/>
      <c r="F315" s="23"/>
      <c r="G315" s="23"/>
      <c r="H315" s="24"/>
      <c r="I315" s="24"/>
      <c r="J315" s="22"/>
      <c r="K315" s="23"/>
      <c r="L315" s="22"/>
      <c r="M315" s="23"/>
      <c r="N315" s="23"/>
      <c r="O315" s="23"/>
      <c r="P315" s="23"/>
    </row>
    <row r="316" spans="2:16" ht="12.75">
      <c r="B316" s="27"/>
      <c r="C316" s="22"/>
      <c r="D316" s="23"/>
      <c r="E316" s="23"/>
      <c r="F316" s="23"/>
      <c r="G316" s="23"/>
      <c r="H316" s="24"/>
      <c r="I316" s="24"/>
      <c r="J316" s="22"/>
      <c r="K316" s="23"/>
      <c r="L316" s="22"/>
      <c r="M316" s="23"/>
      <c r="N316" s="23"/>
      <c r="O316" s="23"/>
      <c r="P316" s="23"/>
    </row>
    <row r="317" spans="2:16" ht="12.75">
      <c r="B317" s="27"/>
      <c r="C317" s="22"/>
      <c r="D317" s="23"/>
      <c r="E317" s="23"/>
      <c r="F317" s="23"/>
      <c r="G317" s="23"/>
      <c r="H317" s="24"/>
      <c r="I317" s="24"/>
      <c r="J317" s="22"/>
      <c r="K317" s="23"/>
      <c r="L317" s="22"/>
      <c r="M317" s="23"/>
      <c r="N317" s="23"/>
      <c r="O317" s="23"/>
      <c r="P317" s="23"/>
    </row>
    <row r="318" spans="2:16" ht="12.75">
      <c r="B318" s="27"/>
      <c r="C318" s="22"/>
      <c r="D318" s="23"/>
      <c r="E318" s="23"/>
      <c r="F318" s="23"/>
      <c r="G318" s="23"/>
      <c r="H318" s="24"/>
      <c r="I318" s="24"/>
      <c r="J318" s="22"/>
      <c r="K318" s="23"/>
      <c r="L318" s="22"/>
      <c r="M318" s="23"/>
      <c r="N318" s="23"/>
      <c r="O318" s="23"/>
      <c r="P318" s="23"/>
    </row>
    <row r="319" spans="2:16" ht="12.75">
      <c r="B319" s="27"/>
      <c r="C319" s="22"/>
      <c r="D319" s="23"/>
      <c r="E319" s="23"/>
      <c r="F319" s="23"/>
      <c r="G319" s="23"/>
      <c r="H319" s="24"/>
      <c r="I319" s="24"/>
      <c r="J319" s="22"/>
      <c r="L319" s="22"/>
      <c r="M319" s="23"/>
      <c r="N319" s="23"/>
      <c r="O319" s="23"/>
      <c r="P319" s="23"/>
    </row>
    <row r="320" spans="2:16" ht="12.75">
      <c r="B320" s="27"/>
      <c r="C320" s="22"/>
      <c r="D320" s="23"/>
      <c r="E320" s="23"/>
      <c r="F320" s="23"/>
      <c r="G320" s="23"/>
      <c r="H320" s="24"/>
      <c r="I320" s="24"/>
      <c r="J320" s="22"/>
      <c r="L320" s="22"/>
      <c r="M320" s="23"/>
      <c r="N320" s="23"/>
      <c r="O320" s="23"/>
      <c r="P320" s="23"/>
    </row>
    <row r="321" spans="2:16" ht="12.75">
      <c r="B321" s="27"/>
      <c r="C321" s="22"/>
      <c r="D321" s="23"/>
      <c r="E321" s="23"/>
      <c r="F321" s="23"/>
      <c r="G321" s="23"/>
      <c r="H321" s="24"/>
      <c r="I321" s="24"/>
      <c r="J321" s="22"/>
      <c r="L321" s="22"/>
      <c r="M321" s="23"/>
      <c r="N321" s="23"/>
      <c r="O321" s="23"/>
      <c r="P321" s="23"/>
    </row>
    <row r="322" spans="2:16" ht="12.75">
      <c r="B322" s="27"/>
      <c r="C322" s="22"/>
      <c r="D322" s="23"/>
      <c r="E322" s="23"/>
      <c r="F322" s="23"/>
      <c r="G322" s="23"/>
      <c r="H322" s="24"/>
      <c r="I322" s="24"/>
      <c r="J322" s="22"/>
      <c r="K322" s="24"/>
      <c r="L322" s="22"/>
      <c r="M322" s="23"/>
      <c r="N322" s="23"/>
      <c r="O322" s="23"/>
      <c r="P322" s="23"/>
    </row>
    <row r="323" spans="2:16" ht="12.75">
      <c r="B323" s="27"/>
      <c r="C323" s="22"/>
      <c r="D323" s="23"/>
      <c r="E323" s="23"/>
      <c r="F323" s="23"/>
      <c r="G323" s="23"/>
      <c r="H323" s="24"/>
      <c r="I323" s="24"/>
      <c r="J323" s="22"/>
      <c r="K323" s="24"/>
      <c r="L323" s="22"/>
      <c r="M323" s="23"/>
      <c r="N323" s="23"/>
      <c r="O323" s="23"/>
      <c r="P323" s="23"/>
    </row>
    <row r="324" spans="2:16" ht="12.75">
      <c r="B324" s="27"/>
      <c r="C324" s="22"/>
      <c r="D324" s="23"/>
      <c r="E324" s="23"/>
      <c r="F324" s="23"/>
      <c r="G324" s="23"/>
      <c r="H324" s="24"/>
      <c r="I324" s="24"/>
      <c r="J324" s="22"/>
      <c r="K324" s="24"/>
      <c r="L324" s="22"/>
      <c r="M324" s="23"/>
      <c r="N324" s="23"/>
      <c r="O324" s="23"/>
      <c r="P324" s="23"/>
    </row>
    <row r="325" spans="2:16" ht="12.75">
      <c r="B325" s="27"/>
      <c r="C325" s="22"/>
      <c r="D325" s="23"/>
      <c r="E325" s="23"/>
      <c r="F325" s="23"/>
      <c r="G325" s="23"/>
      <c r="H325" s="24"/>
      <c r="I325" s="24"/>
      <c r="J325" s="22"/>
      <c r="K325" s="24"/>
      <c r="L325" s="22"/>
      <c r="M325" s="23"/>
      <c r="N325" s="23"/>
      <c r="O325" s="23"/>
      <c r="P325" s="23"/>
    </row>
    <row r="326" spans="2:16" ht="12.75">
      <c r="B326" s="27"/>
      <c r="C326" s="22"/>
      <c r="D326" s="23"/>
      <c r="E326" s="23"/>
      <c r="F326" s="23"/>
      <c r="G326" s="23"/>
      <c r="H326" s="24"/>
      <c r="I326" s="24"/>
      <c r="J326" s="22"/>
      <c r="K326" s="24"/>
      <c r="L326" s="22"/>
      <c r="M326" s="23"/>
      <c r="N326" s="23"/>
      <c r="O326" s="23"/>
      <c r="P326" s="23"/>
    </row>
    <row r="327" spans="2:16" ht="12.75">
      <c r="B327" s="27"/>
      <c r="C327" s="22"/>
      <c r="D327" s="23"/>
      <c r="E327" s="23"/>
      <c r="F327" s="23"/>
      <c r="G327" s="23"/>
      <c r="H327" s="24"/>
      <c r="I327" s="24"/>
      <c r="J327" s="22"/>
      <c r="K327" s="24"/>
      <c r="L327" s="22"/>
      <c r="M327" s="23"/>
      <c r="N327" s="23"/>
      <c r="O327" s="23"/>
      <c r="P327" s="23"/>
    </row>
    <row r="328" spans="2:16" ht="12.75">
      <c r="B328" s="27"/>
      <c r="C328" s="22"/>
      <c r="D328" s="23"/>
      <c r="E328" s="23"/>
      <c r="F328" s="23"/>
      <c r="G328" s="23"/>
      <c r="H328" s="24"/>
      <c r="I328" s="24"/>
      <c r="J328" s="22"/>
      <c r="K328" s="24"/>
      <c r="L328" s="22"/>
      <c r="M328" s="23"/>
      <c r="N328" s="23"/>
      <c r="O328" s="23"/>
      <c r="P328" s="23"/>
    </row>
    <row r="329" spans="2:16" ht="12.75">
      <c r="B329" s="27"/>
      <c r="C329" s="22"/>
      <c r="D329" s="23"/>
      <c r="E329" s="23"/>
      <c r="F329" s="23"/>
      <c r="G329" s="23"/>
      <c r="H329" s="24"/>
      <c r="I329" s="24"/>
      <c r="J329" s="22"/>
      <c r="K329" s="24"/>
      <c r="L329" s="24"/>
      <c r="M329" s="23"/>
      <c r="N329" s="23"/>
      <c r="O329" s="23"/>
      <c r="P329" s="23"/>
    </row>
    <row r="330" spans="2:16" ht="12.75">
      <c r="B330" s="27"/>
      <c r="C330" s="22"/>
      <c r="D330" s="23"/>
      <c r="E330" s="23"/>
      <c r="F330" s="23"/>
      <c r="G330" s="23"/>
      <c r="H330" s="24"/>
      <c r="I330" s="24"/>
      <c r="J330" s="22"/>
      <c r="K330" s="24"/>
      <c r="L330" s="24"/>
      <c r="M330" s="23"/>
      <c r="N330" s="23"/>
      <c r="O330" s="23"/>
      <c r="P330" s="23"/>
    </row>
    <row r="331" spans="2:16" ht="12.75">
      <c r="B331" s="27"/>
      <c r="C331" s="22"/>
      <c r="D331" s="23"/>
      <c r="E331" s="23"/>
      <c r="F331" s="23"/>
      <c r="G331" s="23"/>
      <c r="H331" s="24"/>
      <c r="I331" s="24"/>
      <c r="J331" s="22"/>
      <c r="K331" s="24"/>
      <c r="L331" s="24"/>
      <c r="M331" s="23"/>
      <c r="N331" s="23"/>
      <c r="O331" s="23"/>
      <c r="P331" s="23"/>
    </row>
    <row r="332" spans="2:16" ht="12.75">
      <c r="B332" s="27"/>
      <c r="C332" s="22"/>
      <c r="D332" s="23"/>
      <c r="E332" s="23"/>
      <c r="F332" s="23"/>
      <c r="G332" s="23"/>
      <c r="H332" s="24"/>
      <c r="I332" s="24"/>
      <c r="J332" s="22"/>
      <c r="K332" s="24"/>
      <c r="L332" s="22"/>
      <c r="M332" s="23"/>
      <c r="N332" s="23"/>
      <c r="O332" s="23"/>
      <c r="P332" s="23"/>
    </row>
    <row r="333" spans="2:16" ht="12.75">
      <c r="B333" s="27"/>
      <c r="C333" s="22"/>
      <c r="D333" s="23"/>
      <c r="E333" s="23"/>
      <c r="F333" s="23"/>
      <c r="G333" s="23"/>
      <c r="H333" s="24"/>
      <c r="I333" s="24"/>
      <c r="J333" s="22"/>
      <c r="K333" s="24"/>
      <c r="L333" s="22"/>
      <c r="M333" s="23"/>
      <c r="N333" s="23"/>
      <c r="O333" s="23"/>
      <c r="P333" s="23"/>
    </row>
    <row r="334" spans="2:16" ht="12.75">
      <c r="B334" s="27"/>
      <c r="C334" s="22"/>
      <c r="D334" s="23"/>
      <c r="E334" s="23"/>
      <c r="F334" s="23"/>
      <c r="G334" s="23"/>
      <c r="H334" s="24"/>
      <c r="I334" s="24"/>
      <c r="J334" s="22"/>
      <c r="K334" s="24"/>
      <c r="L334" s="22"/>
      <c r="M334" s="23"/>
      <c r="N334" s="23"/>
      <c r="O334" s="23"/>
      <c r="P334" s="23"/>
    </row>
    <row r="335" spans="2:16" ht="12.75">
      <c r="B335" s="27"/>
      <c r="C335" s="22"/>
      <c r="D335" s="23"/>
      <c r="E335" s="23"/>
      <c r="F335" s="23"/>
      <c r="G335" s="23"/>
      <c r="H335" s="24"/>
      <c r="I335" s="24"/>
      <c r="J335" s="22"/>
      <c r="K335" s="24"/>
      <c r="L335" s="22"/>
      <c r="M335" s="23"/>
      <c r="N335" s="23"/>
      <c r="O335" s="23"/>
      <c r="P335" s="23"/>
    </row>
    <row r="336" spans="2:16" ht="12.75">
      <c r="B336" s="27"/>
      <c r="C336" s="22"/>
      <c r="D336" s="23"/>
      <c r="E336" s="23"/>
      <c r="F336" s="23"/>
      <c r="G336" s="23"/>
      <c r="H336" s="24"/>
      <c r="I336" s="24"/>
      <c r="J336" s="22"/>
      <c r="K336" s="24"/>
      <c r="L336" s="22"/>
      <c r="M336" s="23"/>
      <c r="N336" s="23"/>
      <c r="O336" s="23"/>
      <c r="P336" s="23"/>
    </row>
    <row r="337" spans="2:16" ht="12.75">
      <c r="B337" s="27"/>
      <c r="C337" s="22"/>
      <c r="D337" s="23"/>
      <c r="E337" s="23"/>
      <c r="F337" s="23"/>
      <c r="G337" s="23"/>
      <c r="H337" s="24"/>
      <c r="I337" s="24"/>
      <c r="J337" s="22"/>
      <c r="K337" s="24"/>
      <c r="L337" s="22"/>
      <c r="M337" s="23"/>
      <c r="N337" s="23"/>
      <c r="O337" s="23"/>
      <c r="P337" s="23"/>
    </row>
    <row r="338" spans="2:16" ht="12.75">
      <c r="B338" s="27"/>
      <c r="C338" s="22"/>
      <c r="D338" s="23"/>
      <c r="E338" s="23"/>
      <c r="F338" s="23"/>
      <c r="G338" s="23"/>
      <c r="H338" s="24"/>
      <c r="I338" s="24"/>
      <c r="J338" s="22"/>
      <c r="K338" s="24"/>
      <c r="L338" s="22"/>
      <c r="M338" s="23"/>
      <c r="N338" s="23"/>
      <c r="O338" s="23"/>
      <c r="P338" s="23"/>
    </row>
    <row r="339" spans="2:16" ht="12.75">
      <c r="B339" s="27"/>
      <c r="C339" s="22"/>
      <c r="D339" s="23"/>
      <c r="E339" s="23"/>
      <c r="F339" s="23"/>
      <c r="G339" s="23"/>
      <c r="H339" s="24"/>
      <c r="I339" s="24"/>
      <c r="J339" s="22"/>
      <c r="K339" s="24"/>
      <c r="L339" s="22"/>
      <c r="M339" s="23"/>
      <c r="N339" s="23"/>
      <c r="O339" s="23"/>
      <c r="P339" s="23"/>
    </row>
    <row r="340" spans="2:16" ht="12.75">
      <c r="B340" s="27"/>
      <c r="C340" s="22"/>
      <c r="D340" s="23"/>
      <c r="E340" s="23"/>
      <c r="F340" s="23"/>
      <c r="G340" s="23"/>
      <c r="H340" s="24"/>
      <c r="I340" s="24"/>
      <c r="J340" s="22"/>
      <c r="L340" s="22"/>
      <c r="M340" s="23"/>
      <c r="N340" s="23"/>
      <c r="O340" s="23"/>
      <c r="P340" s="23"/>
    </row>
    <row r="341" spans="2:16" ht="12.75">
      <c r="B341" s="27"/>
      <c r="C341" s="22"/>
      <c r="D341" s="23"/>
      <c r="E341" s="23"/>
      <c r="F341" s="23"/>
      <c r="G341" s="23"/>
      <c r="H341" s="24"/>
      <c r="I341" s="24"/>
      <c r="J341" s="22"/>
      <c r="L341" s="22"/>
      <c r="M341" s="23"/>
      <c r="N341" s="23"/>
      <c r="O341" s="23"/>
      <c r="P341" s="23"/>
    </row>
    <row r="342" spans="2:16" ht="12.75">
      <c r="B342" s="27"/>
      <c r="C342" s="22"/>
      <c r="D342" s="23"/>
      <c r="E342" s="23"/>
      <c r="F342" s="23"/>
      <c r="G342" s="23"/>
      <c r="H342" s="24"/>
      <c r="I342" s="24"/>
      <c r="J342" s="22"/>
      <c r="L342" s="22"/>
      <c r="M342" s="23"/>
      <c r="N342" s="23"/>
      <c r="O342" s="23"/>
      <c r="P342" s="23"/>
    </row>
    <row r="343" spans="2:16" ht="12.75">
      <c r="B343" s="27"/>
      <c r="C343" s="22"/>
      <c r="D343" s="23"/>
      <c r="E343" s="23"/>
      <c r="F343" s="23"/>
      <c r="G343" s="23"/>
      <c r="H343" s="24"/>
      <c r="I343" s="24"/>
      <c r="J343" s="22"/>
      <c r="K343" s="23"/>
      <c r="L343" s="22"/>
      <c r="M343" s="23"/>
      <c r="N343" s="23"/>
      <c r="O343" s="23"/>
      <c r="P343" s="23"/>
    </row>
    <row r="344" spans="2:16" ht="12.75">
      <c r="B344" s="27"/>
      <c r="C344" s="22"/>
      <c r="D344" s="23"/>
      <c r="E344" s="23"/>
      <c r="F344" s="23"/>
      <c r="G344" s="23"/>
      <c r="H344" s="24"/>
      <c r="I344" s="24"/>
      <c r="J344" s="22"/>
      <c r="K344" s="23"/>
      <c r="L344" s="22"/>
      <c r="M344" s="23"/>
      <c r="N344" s="23"/>
      <c r="O344" s="23"/>
      <c r="P344" s="23"/>
    </row>
    <row r="345" spans="2:16" ht="12.75">
      <c r="B345" s="27"/>
      <c r="C345" s="22"/>
      <c r="D345" s="23"/>
      <c r="E345" s="23"/>
      <c r="F345" s="23"/>
      <c r="G345" s="23"/>
      <c r="H345" s="24"/>
      <c r="I345" s="24"/>
      <c r="J345" s="22"/>
      <c r="K345" s="23"/>
      <c r="L345" s="22"/>
      <c r="M345" s="23"/>
      <c r="N345" s="23"/>
      <c r="O345" s="23"/>
      <c r="P345" s="23"/>
    </row>
    <row r="346" spans="2:16" ht="12.75">
      <c r="B346" s="27"/>
      <c r="C346" s="22"/>
      <c r="D346" s="23"/>
      <c r="E346" s="23"/>
      <c r="F346" s="23"/>
      <c r="G346" s="23"/>
      <c r="H346" s="24"/>
      <c r="I346" s="24"/>
      <c r="J346" s="22"/>
      <c r="K346" s="23"/>
      <c r="L346" s="22"/>
      <c r="M346" s="23"/>
      <c r="N346" s="23"/>
      <c r="O346" s="23"/>
      <c r="P346" s="23"/>
    </row>
    <row r="347" spans="2:16" ht="12.75">
      <c r="B347" s="27"/>
      <c r="C347" s="22"/>
      <c r="D347" s="23"/>
      <c r="E347" s="23"/>
      <c r="F347" s="23"/>
      <c r="G347" s="23"/>
      <c r="H347" s="24"/>
      <c r="I347" s="24"/>
      <c r="J347" s="22"/>
      <c r="K347" s="23"/>
      <c r="L347" s="22"/>
      <c r="M347" s="23"/>
      <c r="N347" s="23"/>
      <c r="O347" s="23"/>
      <c r="P347" s="23"/>
    </row>
    <row r="348" spans="2:16" ht="12.75">
      <c r="B348" s="27"/>
      <c r="C348" s="22"/>
      <c r="D348" s="23"/>
      <c r="E348" s="23"/>
      <c r="F348" s="23"/>
      <c r="G348" s="23"/>
      <c r="H348" s="24"/>
      <c r="I348" s="24"/>
      <c r="J348" s="22"/>
      <c r="K348" s="23"/>
      <c r="L348" s="22"/>
      <c r="M348" s="23"/>
      <c r="N348" s="23"/>
      <c r="O348" s="23"/>
      <c r="P348" s="23"/>
    </row>
    <row r="349" spans="2:16" ht="12.75">
      <c r="B349" s="27"/>
      <c r="C349" s="22"/>
      <c r="D349" s="23"/>
      <c r="E349" s="23"/>
      <c r="F349" s="23"/>
      <c r="G349" s="23"/>
      <c r="H349" s="24"/>
      <c r="I349" s="24"/>
      <c r="J349" s="22"/>
      <c r="K349" s="23"/>
      <c r="L349" s="22"/>
      <c r="M349" s="23"/>
      <c r="N349" s="23"/>
      <c r="O349" s="23"/>
      <c r="P349" s="23"/>
    </row>
    <row r="350" spans="2:16" ht="12.75">
      <c r="B350" s="27"/>
      <c r="C350" s="22"/>
      <c r="D350" s="23"/>
      <c r="E350" s="23"/>
      <c r="F350" s="23"/>
      <c r="G350" s="23"/>
      <c r="H350" s="24"/>
      <c r="I350" s="24"/>
      <c r="J350" s="22"/>
      <c r="K350" s="23"/>
      <c r="L350" s="22"/>
      <c r="M350" s="23"/>
      <c r="N350" s="23"/>
      <c r="O350" s="23"/>
      <c r="P350" s="23"/>
    </row>
    <row r="351" spans="2:16" ht="12.75">
      <c r="B351" s="27"/>
      <c r="C351" s="22"/>
      <c r="D351" s="23"/>
      <c r="E351" s="23"/>
      <c r="F351" s="23"/>
      <c r="G351" s="23"/>
      <c r="H351" s="24"/>
      <c r="I351" s="24"/>
      <c r="J351" s="22"/>
      <c r="K351" s="23"/>
      <c r="L351" s="22"/>
      <c r="M351" s="23"/>
      <c r="N351" s="23"/>
      <c r="O351" s="23"/>
      <c r="P351" s="23"/>
    </row>
    <row r="352" spans="2:16" ht="12.75">
      <c r="B352" s="27"/>
      <c r="C352" s="22"/>
      <c r="D352" s="23"/>
      <c r="E352" s="23"/>
      <c r="F352" s="23"/>
      <c r="G352" s="23"/>
      <c r="H352" s="24"/>
      <c r="I352" s="24"/>
      <c r="J352" s="22"/>
      <c r="K352" s="23"/>
      <c r="L352" s="22"/>
      <c r="M352" s="23"/>
      <c r="N352" s="23"/>
      <c r="O352" s="23"/>
      <c r="P352" s="23"/>
    </row>
    <row r="353" spans="2:16" ht="12.75">
      <c r="B353" s="27"/>
      <c r="C353" s="22"/>
      <c r="D353" s="23"/>
      <c r="E353" s="23"/>
      <c r="F353" s="23"/>
      <c r="G353" s="23"/>
      <c r="H353" s="24"/>
      <c r="I353" s="24"/>
      <c r="J353" s="22"/>
      <c r="K353" s="23"/>
      <c r="L353" s="22"/>
      <c r="M353" s="23"/>
      <c r="N353" s="23"/>
      <c r="O353" s="23"/>
      <c r="P353" s="23"/>
    </row>
    <row r="354" spans="2:16" ht="12.75">
      <c r="B354" s="27"/>
      <c r="C354" s="22"/>
      <c r="D354" s="23"/>
      <c r="E354" s="23"/>
      <c r="F354" s="23"/>
      <c r="G354" s="23"/>
      <c r="H354" s="24"/>
      <c r="I354" s="24"/>
      <c r="J354" s="22"/>
      <c r="K354" s="23"/>
      <c r="L354" s="22"/>
      <c r="M354" s="23"/>
      <c r="N354" s="23"/>
      <c r="O354" s="23"/>
      <c r="P354" s="23"/>
    </row>
    <row r="355" spans="2:16" ht="12.75">
      <c r="B355" s="27"/>
      <c r="C355" s="22"/>
      <c r="D355" s="23"/>
      <c r="E355" s="23"/>
      <c r="F355" s="23"/>
      <c r="G355" s="23"/>
      <c r="H355" s="24"/>
      <c r="I355" s="24"/>
      <c r="J355" s="22"/>
      <c r="K355" s="23"/>
      <c r="L355" s="22"/>
      <c r="M355" s="23"/>
      <c r="N355" s="23"/>
      <c r="O355" s="23"/>
      <c r="P355" s="23"/>
    </row>
    <row r="356" spans="2:16" ht="12.75">
      <c r="B356" s="27"/>
      <c r="C356" s="22"/>
      <c r="D356" s="23"/>
      <c r="E356" s="23"/>
      <c r="F356" s="23"/>
      <c r="G356" s="23"/>
      <c r="H356" s="24"/>
      <c r="I356" s="24"/>
      <c r="J356" s="22"/>
      <c r="K356" s="23"/>
      <c r="L356" s="22"/>
      <c r="M356" s="23"/>
      <c r="N356" s="23"/>
      <c r="O356" s="23"/>
      <c r="P356" s="23"/>
    </row>
    <row r="357" spans="2:16" ht="12.75">
      <c r="B357" s="27"/>
      <c r="C357" s="22"/>
      <c r="D357" s="23"/>
      <c r="E357" s="23"/>
      <c r="F357" s="23"/>
      <c r="G357" s="23"/>
      <c r="H357" s="24"/>
      <c r="I357" s="24"/>
      <c r="J357" s="22"/>
      <c r="K357" s="23"/>
      <c r="L357" s="22"/>
      <c r="M357" s="23"/>
      <c r="N357" s="23"/>
      <c r="O357" s="23"/>
      <c r="P357" s="23"/>
    </row>
    <row r="358" spans="2:16" ht="12.75">
      <c r="B358" s="27"/>
      <c r="C358" s="22"/>
      <c r="D358" s="23"/>
      <c r="E358" s="23"/>
      <c r="F358" s="23"/>
      <c r="G358" s="23"/>
      <c r="H358" s="24"/>
      <c r="I358" s="24"/>
      <c r="J358" s="22"/>
      <c r="K358" s="23"/>
      <c r="L358" s="22"/>
      <c r="M358" s="23"/>
      <c r="N358" s="23"/>
      <c r="O358" s="23"/>
      <c r="P358" s="23"/>
    </row>
    <row r="359" spans="2:16" ht="12.75">
      <c r="B359" s="27"/>
      <c r="C359" s="22"/>
      <c r="D359" s="23"/>
      <c r="E359" s="23"/>
      <c r="F359" s="23"/>
      <c r="G359" s="23"/>
      <c r="H359" s="24"/>
      <c r="I359" s="24"/>
      <c r="J359" s="22"/>
      <c r="K359" s="23"/>
      <c r="L359" s="22"/>
      <c r="M359" s="23"/>
      <c r="N359" s="23"/>
      <c r="O359" s="23"/>
      <c r="P359" s="23"/>
    </row>
    <row r="360" spans="2:16" ht="12.75">
      <c r="B360" s="27"/>
      <c r="C360" s="22"/>
      <c r="D360" s="23"/>
      <c r="E360" s="23"/>
      <c r="F360" s="23"/>
      <c r="G360" s="23"/>
      <c r="H360" s="24"/>
      <c r="I360" s="24"/>
      <c r="J360" s="22"/>
      <c r="K360" s="23"/>
      <c r="L360" s="22"/>
      <c r="M360" s="23"/>
      <c r="N360" s="23"/>
      <c r="O360" s="23"/>
      <c r="P360" s="23"/>
    </row>
    <row r="361" spans="2:16" ht="12.75">
      <c r="B361" s="27"/>
      <c r="C361" s="22"/>
      <c r="D361" s="23"/>
      <c r="E361" s="23"/>
      <c r="F361" s="23"/>
      <c r="G361" s="23"/>
      <c r="H361" s="24"/>
      <c r="I361" s="24"/>
      <c r="J361" s="22"/>
      <c r="K361" s="23"/>
      <c r="L361" s="22"/>
      <c r="M361" s="23"/>
      <c r="N361" s="23"/>
      <c r="O361" s="23"/>
      <c r="P361" s="23"/>
    </row>
    <row r="362" spans="2:16" ht="12.75">
      <c r="B362" s="27"/>
      <c r="C362" s="22"/>
      <c r="D362" s="23"/>
      <c r="E362" s="23"/>
      <c r="F362" s="23"/>
      <c r="G362" s="23"/>
      <c r="H362" s="24"/>
      <c r="I362" s="24"/>
      <c r="J362" s="22"/>
      <c r="K362" s="23"/>
      <c r="L362" s="22"/>
      <c r="M362" s="23"/>
      <c r="N362" s="23"/>
      <c r="O362" s="23"/>
      <c r="P362" s="23"/>
    </row>
    <row r="363" spans="2:16" ht="12.75">
      <c r="B363" s="27"/>
      <c r="C363" s="22"/>
      <c r="D363" s="23"/>
      <c r="E363" s="23"/>
      <c r="F363" s="23"/>
      <c r="G363" s="23"/>
      <c r="H363" s="24"/>
      <c r="I363" s="24"/>
      <c r="J363" s="22"/>
      <c r="K363" s="23"/>
      <c r="L363" s="22"/>
      <c r="M363" s="23"/>
      <c r="N363" s="23"/>
      <c r="O363" s="23"/>
      <c r="P363" s="23"/>
    </row>
    <row r="364" spans="2:16" ht="12.75">
      <c r="B364" s="27"/>
      <c r="C364" s="22"/>
      <c r="D364" s="23"/>
      <c r="E364" s="23"/>
      <c r="F364" s="23"/>
      <c r="G364" s="23"/>
      <c r="H364" s="24"/>
      <c r="I364" s="24"/>
      <c r="J364" s="22"/>
      <c r="K364" s="23"/>
      <c r="L364" s="22"/>
      <c r="M364" s="23"/>
      <c r="N364" s="23"/>
      <c r="O364" s="23"/>
      <c r="P364" s="23"/>
    </row>
    <row r="365" spans="2:16" ht="12.75">
      <c r="B365" s="27"/>
      <c r="C365" s="22"/>
      <c r="D365" s="23"/>
      <c r="E365" s="23"/>
      <c r="F365" s="23"/>
      <c r="G365" s="23"/>
      <c r="H365" s="24"/>
      <c r="I365" s="24"/>
      <c r="J365" s="22"/>
      <c r="K365" s="23"/>
      <c r="L365" s="22"/>
      <c r="M365" s="23"/>
      <c r="N365" s="23"/>
      <c r="O365" s="23"/>
      <c r="P365" s="23"/>
    </row>
    <row r="366" spans="2:16" ht="12.75">
      <c r="B366" s="27"/>
      <c r="C366" s="22"/>
      <c r="D366" s="23"/>
      <c r="E366" s="23"/>
      <c r="F366" s="23"/>
      <c r="G366" s="23"/>
      <c r="H366" s="24"/>
      <c r="I366" s="24"/>
      <c r="J366" s="22"/>
      <c r="K366" s="23"/>
      <c r="L366" s="22"/>
      <c r="M366" s="23"/>
      <c r="N366" s="23"/>
      <c r="O366" s="23"/>
      <c r="P366" s="23"/>
    </row>
    <row r="367" spans="2:16" ht="12.75">
      <c r="B367" s="27"/>
      <c r="C367" s="22"/>
      <c r="D367" s="23"/>
      <c r="E367" s="23"/>
      <c r="F367" s="23"/>
      <c r="G367" s="23"/>
      <c r="H367" s="24"/>
      <c r="I367" s="24"/>
      <c r="J367" s="22"/>
      <c r="K367" s="23"/>
      <c r="L367" s="22"/>
      <c r="M367" s="23"/>
      <c r="N367" s="23"/>
      <c r="O367" s="23"/>
      <c r="P367" s="23"/>
    </row>
    <row r="368" spans="2:16" ht="12.75">
      <c r="B368" s="27"/>
      <c r="C368" s="22"/>
      <c r="D368" s="23"/>
      <c r="E368" s="23"/>
      <c r="F368" s="23"/>
      <c r="G368" s="23"/>
      <c r="H368" s="24"/>
      <c r="I368" s="24"/>
      <c r="J368" s="22"/>
      <c r="K368" s="23"/>
      <c r="L368" s="22"/>
      <c r="M368" s="23"/>
      <c r="N368" s="23"/>
      <c r="O368" s="23"/>
      <c r="P368" s="23"/>
    </row>
    <row r="369" spans="2:16" ht="12.75">
      <c r="B369" s="27"/>
      <c r="C369" s="22"/>
      <c r="D369" s="23"/>
      <c r="E369" s="23"/>
      <c r="F369" s="23"/>
      <c r="G369" s="23"/>
      <c r="H369" s="24"/>
      <c r="I369" s="24"/>
      <c r="J369" s="22"/>
      <c r="K369" s="23"/>
      <c r="L369" s="22"/>
      <c r="M369" s="23"/>
      <c r="N369" s="23"/>
      <c r="O369" s="23"/>
      <c r="P369" s="23"/>
    </row>
    <row r="370" spans="2:16" ht="12.75">
      <c r="B370" s="27"/>
      <c r="C370" s="22"/>
      <c r="D370" s="23"/>
      <c r="E370" s="23"/>
      <c r="F370" s="23"/>
      <c r="G370" s="23"/>
      <c r="H370" s="24"/>
      <c r="I370" s="24"/>
      <c r="J370" s="22"/>
      <c r="K370" s="23"/>
      <c r="L370" s="22"/>
      <c r="M370" s="23"/>
      <c r="N370" s="23"/>
      <c r="O370" s="23"/>
      <c r="P370" s="23"/>
    </row>
    <row r="371" spans="2:16" ht="12.75">
      <c r="B371" s="27"/>
      <c r="C371" s="22"/>
      <c r="D371" s="23"/>
      <c r="E371" s="23"/>
      <c r="F371" s="23"/>
      <c r="G371" s="23"/>
      <c r="H371" s="24"/>
      <c r="I371" s="24"/>
      <c r="J371" s="22"/>
      <c r="K371" s="23"/>
      <c r="L371" s="22"/>
      <c r="M371" s="23"/>
      <c r="N371" s="23"/>
      <c r="O371" s="23"/>
      <c r="P371" s="23"/>
    </row>
    <row r="372" spans="2:16" ht="12.75">
      <c r="B372" s="27"/>
      <c r="C372" s="22"/>
      <c r="D372" s="23"/>
      <c r="E372" s="23"/>
      <c r="F372" s="23"/>
      <c r="G372" s="23"/>
      <c r="H372" s="24"/>
      <c r="I372" s="24"/>
      <c r="J372" s="22"/>
      <c r="L372" s="22"/>
      <c r="M372" s="23"/>
      <c r="N372" s="23"/>
      <c r="O372" s="23"/>
      <c r="P372" s="23"/>
    </row>
    <row r="373" spans="2:16" ht="12.75">
      <c r="B373" s="27"/>
      <c r="C373" s="22"/>
      <c r="D373" s="23"/>
      <c r="E373" s="23"/>
      <c r="F373" s="23"/>
      <c r="G373" s="23"/>
      <c r="H373" s="24"/>
      <c r="I373" s="24"/>
      <c r="J373" s="22"/>
      <c r="L373" s="22"/>
      <c r="M373" s="23"/>
      <c r="N373" s="23"/>
      <c r="O373" s="23"/>
      <c r="P373" s="23"/>
    </row>
    <row r="374" spans="2:16" ht="12.75">
      <c r="B374" s="27"/>
      <c r="C374" s="22"/>
      <c r="D374" s="23"/>
      <c r="E374" s="23"/>
      <c r="F374" s="23"/>
      <c r="G374" s="23"/>
      <c r="H374" s="24"/>
      <c r="I374" s="24"/>
      <c r="J374" s="22"/>
      <c r="L374" s="22"/>
      <c r="M374" s="23"/>
      <c r="N374" s="23"/>
      <c r="O374" s="23"/>
      <c r="P374" s="23"/>
    </row>
    <row r="375" spans="2:16" ht="12.75">
      <c r="B375" s="27"/>
      <c r="C375" s="22"/>
      <c r="D375" s="23"/>
      <c r="E375" s="23"/>
      <c r="F375" s="23"/>
      <c r="G375" s="23"/>
      <c r="H375" s="24"/>
      <c r="I375" s="24"/>
      <c r="J375" s="22"/>
      <c r="L375" s="22"/>
      <c r="M375" s="23"/>
      <c r="N375" s="23"/>
      <c r="O375" s="23"/>
      <c r="P375" s="23"/>
    </row>
    <row r="376" spans="2:16" ht="12.75">
      <c r="B376" s="27"/>
      <c r="C376" s="22"/>
      <c r="D376" s="23"/>
      <c r="E376" s="23"/>
      <c r="F376" s="23"/>
      <c r="G376" s="23"/>
      <c r="H376" s="24"/>
      <c r="I376" s="24"/>
      <c r="J376" s="22"/>
      <c r="L376" s="22"/>
      <c r="M376" s="23"/>
      <c r="N376" s="23"/>
      <c r="O376" s="23"/>
      <c r="P376" s="23"/>
    </row>
    <row r="377" spans="2:16" ht="12.75">
      <c r="B377" s="27"/>
      <c r="C377" s="22"/>
      <c r="D377" s="23"/>
      <c r="E377" s="23"/>
      <c r="F377" s="23"/>
      <c r="G377" s="23"/>
      <c r="H377" s="24"/>
      <c r="I377" s="24"/>
      <c r="J377" s="22"/>
      <c r="L377" s="22"/>
      <c r="M377" s="23"/>
      <c r="N377" s="23"/>
      <c r="O377" s="23"/>
      <c r="P377" s="23"/>
    </row>
    <row r="378" spans="2:16" ht="12.75">
      <c r="B378" s="27"/>
      <c r="C378" s="22"/>
      <c r="D378" s="23"/>
      <c r="E378" s="23"/>
      <c r="F378" s="23"/>
      <c r="G378" s="23"/>
      <c r="H378" s="24"/>
      <c r="I378" s="24"/>
      <c r="J378" s="22"/>
      <c r="L378" s="22"/>
      <c r="M378" s="23"/>
      <c r="N378" s="23"/>
      <c r="O378" s="23"/>
      <c r="P378" s="23"/>
    </row>
    <row r="379" spans="2:16" ht="12.75">
      <c r="B379" s="27"/>
      <c r="C379" s="22"/>
      <c r="D379" s="23"/>
      <c r="E379" s="23"/>
      <c r="F379" s="23"/>
      <c r="G379" s="23"/>
      <c r="H379" s="24"/>
      <c r="I379" s="24"/>
      <c r="J379" s="22"/>
      <c r="L379" s="22"/>
      <c r="M379" s="23"/>
      <c r="N379" s="23"/>
      <c r="O379" s="23"/>
      <c r="P379" s="23"/>
    </row>
    <row r="380" spans="2:16" ht="12.75">
      <c r="B380" s="27"/>
      <c r="C380" s="22"/>
      <c r="D380" s="23"/>
      <c r="E380" s="23"/>
      <c r="F380" s="23"/>
      <c r="G380" s="23"/>
      <c r="H380" s="24"/>
      <c r="I380" s="24"/>
      <c r="J380" s="22"/>
      <c r="L380" s="22"/>
      <c r="M380" s="23"/>
      <c r="N380" s="23"/>
      <c r="O380" s="23"/>
      <c r="P380" s="23"/>
    </row>
    <row r="381" spans="2:16" ht="12.75">
      <c r="B381" s="27"/>
      <c r="C381" s="22"/>
      <c r="D381" s="23"/>
      <c r="E381" s="23"/>
      <c r="F381" s="23"/>
      <c r="G381" s="23"/>
      <c r="H381" s="24"/>
      <c r="I381" s="24"/>
      <c r="J381" s="22"/>
      <c r="L381" s="22"/>
      <c r="M381" s="23"/>
      <c r="N381" s="23"/>
      <c r="O381" s="23"/>
      <c r="P381" s="23"/>
    </row>
    <row r="382" spans="2:16" ht="12.75">
      <c r="B382" s="27"/>
      <c r="C382" s="22"/>
      <c r="D382" s="23"/>
      <c r="E382" s="23"/>
      <c r="F382" s="23"/>
      <c r="G382" s="23"/>
      <c r="H382" s="24"/>
      <c r="I382" s="24"/>
      <c r="J382" s="22"/>
      <c r="L382" s="22"/>
      <c r="M382" s="23"/>
      <c r="N382" s="23"/>
      <c r="O382" s="23"/>
      <c r="P382" s="23"/>
    </row>
    <row r="383" spans="2:16" ht="12.75">
      <c r="B383" s="27"/>
      <c r="C383" s="22"/>
      <c r="D383" s="23"/>
      <c r="E383" s="23"/>
      <c r="F383" s="23"/>
      <c r="G383" s="23"/>
      <c r="H383" s="24"/>
      <c r="I383" s="24"/>
      <c r="J383" s="22"/>
      <c r="L383" s="22"/>
      <c r="M383" s="23"/>
      <c r="N383" s="23"/>
      <c r="O383" s="23"/>
      <c r="P383" s="23"/>
    </row>
    <row r="384" spans="2:16" ht="12.75">
      <c r="B384" s="27"/>
      <c r="C384" s="22"/>
      <c r="D384" s="23"/>
      <c r="E384" s="23"/>
      <c r="F384" s="23"/>
      <c r="G384" s="23"/>
      <c r="H384" s="24"/>
      <c r="I384" s="24"/>
      <c r="J384" s="22"/>
      <c r="L384" s="22"/>
      <c r="M384" s="23"/>
      <c r="N384" s="23"/>
      <c r="O384" s="23"/>
      <c r="P384" s="23"/>
    </row>
    <row r="385" spans="2:16" ht="12.75">
      <c r="B385" s="27"/>
      <c r="C385" s="22"/>
      <c r="D385" s="23"/>
      <c r="E385" s="23"/>
      <c r="F385" s="23"/>
      <c r="G385" s="23"/>
      <c r="H385" s="24"/>
      <c r="I385" s="24"/>
      <c r="J385" s="22"/>
      <c r="L385" s="22"/>
      <c r="M385" s="23"/>
      <c r="N385" s="23"/>
      <c r="O385" s="23"/>
      <c r="P385" s="23"/>
    </row>
    <row r="386" spans="2:16" ht="12.75">
      <c r="B386" s="27"/>
      <c r="C386" s="22"/>
      <c r="D386" s="23"/>
      <c r="E386" s="23"/>
      <c r="F386" s="23"/>
      <c r="G386" s="23"/>
      <c r="H386" s="24"/>
      <c r="I386" s="24"/>
      <c r="J386" s="22"/>
      <c r="L386" s="22"/>
      <c r="M386" s="23"/>
      <c r="N386" s="23"/>
      <c r="O386" s="23"/>
      <c r="P386" s="23"/>
    </row>
    <row r="387" spans="2:16" ht="12.75">
      <c r="B387" s="27"/>
      <c r="C387" s="22"/>
      <c r="D387" s="23"/>
      <c r="E387" s="23"/>
      <c r="F387" s="23"/>
      <c r="G387" s="23"/>
      <c r="H387" s="24"/>
      <c r="I387" s="24"/>
      <c r="J387" s="22"/>
      <c r="L387" s="22"/>
      <c r="M387" s="23"/>
      <c r="N387" s="23"/>
      <c r="O387" s="23"/>
      <c r="P387" s="23"/>
    </row>
    <row r="388" spans="2:16" ht="12.75">
      <c r="B388" s="27"/>
      <c r="C388" s="22"/>
      <c r="D388" s="23"/>
      <c r="E388" s="23"/>
      <c r="F388" s="23"/>
      <c r="G388" s="23"/>
      <c r="H388" s="24"/>
      <c r="I388" s="24"/>
      <c r="J388" s="22"/>
      <c r="L388" s="22"/>
      <c r="M388" s="23"/>
      <c r="N388" s="23"/>
      <c r="O388" s="23"/>
      <c r="P388" s="23"/>
    </row>
    <row r="389" spans="2:16" ht="12.75">
      <c r="B389" s="27"/>
      <c r="C389" s="22"/>
      <c r="D389" s="23"/>
      <c r="E389" s="23"/>
      <c r="F389" s="23"/>
      <c r="G389" s="23"/>
      <c r="H389" s="24"/>
      <c r="I389" s="24"/>
      <c r="J389" s="22"/>
      <c r="L389" s="22"/>
      <c r="M389" s="23"/>
      <c r="N389" s="23"/>
      <c r="O389" s="23"/>
      <c r="P389" s="23"/>
    </row>
    <row r="390" spans="2:16" ht="12.75">
      <c r="B390" s="27"/>
      <c r="C390" s="22"/>
      <c r="D390" s="23"/>
      <c r="E390" s="23"/>
      <c r="F390" s="23"/>
      <c r="G390" s="23"/>
      <c r="H390" s="24"/>
      <c r="I390" s="24"/>
      <c r="J390" s="22"/>
      <c r="L390" s="22"/>
      <c r="M390" s="23"/>
      <c r="N390" s="23"/>
      <c r="O390" s="23"/>
      <c r="P390" s="23"/>
    </row>
    <row r="391" spans="2:16" ht="12.75">
      <c r="B391" s="27"/>
      <c r="C391" s="22"/>
      <c r="D391" s="23"/>
      <c r="E391" s="23"/>
      <c r="F391" s="23"/>
      <c r="G391" s="23"/>
      <c r="H391" s="24"/>
      <c r="I391" s="24"/>
      <c r="J391" s="22"/>
      <c r="L391" s="22"/>
      <c r="M391" s="23"/>
      <c r="N391" s="23"/>
      <c r="O391" s="23"/>
      <c r="P391" s="23"/>
    </row>
    <row r="392" spans="2:16" ht="12.75">
      <c r="B392" s="27"/>
      <c r="C392" s="22"/>
      <c r="D392" s="23"/>
      <c r="E392" s="23"/>
      <c r="F392" s="23"/>
      <c r="G392" s="23"/>
      <c r="H392" s="24"/>
      <c r="I392" s="24"/>
      <c r="J392" s="22"/>
      <c r="L392" s="22"/>
      <c r="M392" s="23"/>
      <c r="N392" s="23"/>
      <c r="O392" s="23"/>
      <c r="P392" s="23"/>
    </row>
    <row r="393" spans="2:16" ht="12.75">
      <c r="B393" s="27"/>
      <c r="C393" s="22"/>
      <c r="D393" s="23"/>
      <c r="E393" s="23"/>
      <c r="F393" s="23"/>
      <c r="G393" s="23"/>
      <c r="H393" s="24"/>
      <c r="I393" s="24"/>
      <c r="J393" s="22"/>
      <c r="L393" s="22"/>
      <c r="M393" s="23"/>
      <c r="N393" s="23"/>
      <c r="O393" s="23"/>
      <c r="P393" s="23"/>
    </row>
    <row r="394" spans="2:16" ht="12.75">
      <c r="B394" s="27"/>
      <c r="C394" s="22"/>
      <c r="D394" s="23"/>
      <c r="E394" s="23"/>
      <c r="F394" s="23"/>
      <c r="G394" s="23"/>
      <c r="H394" s="24"/>
      <c r="I394" s="24"/>
      <c r="J394" s="22"/>
      <c r="L394" s="22"/>
      <c r="M394" s="23"/>
      <c r="N394" s="23"/>
      <c r="O394" s="23"/>
      <c r="P394" s="23"/>
    </row>
    <row r="395" spans="2:16" ht="12.75">
      <c r="B395" s="27"/>
      <c r="C395" s="22"/>
      <c r="D395" s="23"/>
      <c r="E395" s="23"/>
      <c r="F395" s="23"/>
      <c r="G395" s="23"/>
      <c r="H395" s="24"/>
      <c r="I395" s="24"/>
      <c r="J395" s="22"/>
      <c r="L395" s="22"/>
      <c r="M395" s="23"/>
      <c r="N395" s="23"/>
      <c r="O395" s="23"/>
      <c r="P395" s="23"/>
    </row>
    <row r="396" spans="2:16" ht="12.75">
      <c r="B396" s="27"/>
      <c r="C396" s="22"/>
      <c r="D396" s="23"/>
      <c r="E396" s="23"/>
      <c r="F396" s="23"/>
      <c r="G396" s="23"/>
      <c r="H396" s="24"/>
      <c r="I396" s="24"/>
      <c r="J396" s="22"/>
      <c r="L396" s="22"/>
      <c r="M396" s="23"/>
      <c r="N396" s="23"/>
      <c r="O396" s="23"/>
      <c r="P396" s="23"/>
    </row>
    <row r="397" spans="2:16" ht="12.75">
      <c r="B397" s="27"/>
      <c r="C397" s="22"/>
      <c r="D397" s="23"/>
      <c r="E397" s="23"/>
      <c r="F397" s="23"/>
      <c r="G397" s="23"/>
      <c r="H397" s="24"/>
      <c r="I397" s="24"/>
      <c r="J397" s="22"/>
      <c r="L397" s="22"/>
      <c r="M397" s="23"/>
      <c r="N397" s="23"/>
      <c r="O397" s="23"/>
      <c r="P397" s="23"/>
    </row>
    <row r="398" spans="2:16" ht="12.75">
      <c r="B398" s="27"/>
      <c r="C398" s="22"/>
      <c r="D398" s="23"/>
      <c r="E398" s="23"/>
      <c r="F398" s="23"/>
      <c r="G398" s="23"/>
      <c r="H398" s="24"/>
      <c r="I398" s="24"/>
      <c r="J398" s="22"/>
      <c r="L398" s="22"/>
      <c r="M398" s="23"/>
      <c r="N398" s="23"/>
      <c r="O398" s="23"/>
      <c r="P398" s="23"/>
    </row>
    <row r="399" spans="2:16" ht="12.75">
      <c r="B399" s="27"/>
      <c r="C399" s="22"/>
      <c r="D399" s="23"/>
      <c r="E399" s="23"/>
      <c r="F399" s="23"/>
      <c r="G399" s="23"/>
      <c r="H399" s="24"/>
      <c r="I399" s="24"/>
      <c r="J399" s="22"/>
      <c r="L399" s="22"/>
      <c r="M399" s="23"/>
      <c r="N399" s="23"/>
      <c r="O399" s="23"/>
      <c r="P399" s="23"/>
    </row>
    <row r="400" spans="2:16" ht="12.75">
      <c r="B400" s="27"/>
      <c r="C400" s="22"/>
      <c r="D400" s="23"/>
      <c r="E400" s="23"/>
      <c r="F400" s="23"/>
      <c r="G400" s="23"/>
      <c r="H400" s="24"/>
      <c r="I400" s="24"/>
      <c r="J400" s="22"/>
      <c r="L400" s="22"/>
      <c r="M400" s="23"/>
      <c r="N400" s="23"/>
      <c r="O400" s="23"/>
      <c r="P400" s="23"/>
    </row>
    <row r="401" spans="2:16" ht="12.75">
      <c r="B401" s="27"/>
      <c r="C401" s="22"/>
      <c r="D401" s="23"/>
      <c r="E401" s="23"/>
      <c r="F401" s="23"/>
      <c r="G401" s="23"/>
      <c r="H401" s="24"/>
      <c r="I401" s="24"/>
      <c r="J401" s="22"/>
      <c r="L401" s="22"/>
      <c r="M401" s="23"/>
      <c r="N401" s="23"/>
      <c r="O401" s="23"/>
      <c r="P401" s="23"/>
    </row>
    <row r="402" spans="2:16" ht="12.75">
      <c r="B402" s="27"/>
      <c r="C402" s="22"/>
      <c r="D402" s="23"/>
      <c r="E402" s="23"/>
      <c r="F402" s="23"/>
      <c r="G402" s="23"/>
      <c r="H402" s="24"/>
      <c r="I402" s="24"/>
      <c r="J402" s="22"/>
      <c r="L402" s="22"/>
      <c r="M402" s="23"/>
      <c r="N402" s="23"/>
      <c r="O402" s="23"/>
      <c r="P402" s="23"/>
    </row>
    <row r="403" spans="2:16" ht="12.75">
      <c r="B403" s="27"/>
      <c r="C403" s="22"/>
      <c r="D403" s="23"/>
      <c r="E403" s="23"/>
      <c r="F403" s="23"/>
      <c r="G403" s="23"/>
      <c r="H403" s="24"/>
      <c r="I403" s="24"/>
      <c r="J403" s="22"/>
      <c r="L403" s="22"/>
      <c r="M403" s="23"/>
      <c r="N403" s="23"/>
      <c r="O403" s="23"/>
      <c r="P403" s="23"/>
    </row>
    <row r="404" spans="2:16" ht="12.75">
      <c r="B404" s="27"/>
      <c r="C404" s="22"/>
      <c r="D404" s="23"/>
      <c r="E404" s="23"/>
      <c r="F404" s="23"/>
      <c r="G404" s="23"/>
      <c r="H404" s="24"/>
      <c r="I404" s="24"/>
      <c r="J404" s="22"/>
      <c r="L404" s="22"/>
      <c r="M404" s="23"/>
      <c r="N404" s="23"/>
      <c r="O404" s="23"/>
      <c r="P404" s="23"/>
    </row>
    <row r="405" spans="2:16" ht="12.75">
      <c r="B405" s="27"/>
      <c r="C405" s="22"/>
      <c r="D405" s="23"/>
      <c r="E405" s="23"/>
      <c r="F405" s="23"/>
      <c r="G405" s="23"/>
      <c r="H405" s="24"/>
      <c r="I405" s="24"/>
      <c r="J405" s="22"/>
      <c r="L405" s="22"/>
      <c r="M405" s="23"/>
      <c r="N405" s="23"/>
      <c r="O405" s="23"/>
      <c r="P405" s="23"/>
    </row>
    <row r="406" spans="2:16" ht="12.75">
      <c r="B406" s="27"/>
      <c r="C406" s="22"/>
      <c r="D406" s="23"/>
      <c r="E406" s="23"/>
      <c r="F406" s="23"/>
      <c r="G406" s="23"/>
      <c r="H406" s="24"/>
      <c r="I406" s="24"/>
      <c r="J406" s="22"/>
      <c r="L406" s="22"/>
      <c r="M406" s="23"/>
      <c r="N406" s="23"/>
      <c r="O406" s="23"/>
      <c r="P406" s="23"/>
    </row>
    <row r="407" spans="2:16" ht="12.75">
      <c r="B407" s="27"/>
      <c r="C407" s="22"/>
      <c r="D407" s="23"/>
      <c r="E407" s="23"/>
      <c r="F407" s="23"/>
      <c r="G407" s="23"/>
      <c r="H407" s="24"/>
      <c r="I407" s="24"/>
      <c r="J407" s="22"/>
      <c r="L407" s="22"/>
      <c r="M407" s="23"/>
      <c r="N407" s="23"/>
      <c r="O407" s="23"/>
      <c r="P407" s="23"/>
    </row>
    <row r="408" spans="2:16" ht="12.75">
      <c r="B408" s="27"/>
      <c r="C408" s="22"/>
      <c r="D408" s="23"/>
      <c r="E408" s="23"/>
      <c r="F408" s="23"/>
      <c r="G408" s="23"/>
      <c r="H408" s="24"/>
      <c r="I408" s="24"/>
      <c r="J408" s="22"/>
      <c r="L408" s="22"/>
      <c r="M408" s="23"/>
      <c r="N408" s="23"/>
      <c r="O408" s="23"/>
      <c r="P408" s="23"/>
    </row>
    <row r="409" spans="2:16" ht="12.75">
      <c r="B409" s="27"/>
      <c r="C409" s="22"/>
      <c r="D409" s="23"/>
      <c r="E409" s="23"/>
      <c r="F409" s="23"/>
      <c r="G409" s="23"/>
      <c r="H409" s="24"/>
      <c r="I409" s="24"/>
      <c r="J409" s="22"/>
      <c r="L409" s="22"/>
      <c r="M409" s="23"/>
      <c r="N409" s="23"/>
      <c r="O409" s="23"/>
      <c r="P409" s="23"/>
    </row>
    <row r="410" spans="2:16" ht="12.75">
      <c r="B410" s="27"/>
      <c r="C410" s="22"/>
      <c r="D410" s="23"/>
      <c r="E410" s="23"/>
      <c r="F410" s="23"/>
      <c r="G410" s="23"/>
      <c r="H410" s="24"/>
      <c r="I410" s="24"/>
      <c r="J410" s="22"/>
      <c r="L410" s="22"/>
      <c r="M410" s="23"/>
      <c r="N410" s="23"/>
      <c r="O410" s="23"/>
      <c r="P410" s="23"/>
    </row>
    <row r="411" spans="2:16" ht="12.75">
      <c r="B411" s="27"/>
      <c r="C411" s="22"/>
      <c r="D411" s="23"/>
      <c r="E411" s="23"/>
      <c r="F411" s="23"/>
      <c r="G411" s="23"/>
      <c r="H411" s="24"/>
      <c r="I411" s="24"/>
      <c r="J411" s="22"/>
      <c r="L411" s="22"/>
      <c r="M411" s="23"/>
      <c r="N411" s="23"/>
      <c r="O411" s="23"/>
      <c r="P411" s="23"/>
    </row>
    <row r="412" spans="2:16" ht="12.75">
      <c r="B412" s="27"/>
      <c r="C412" s="22"/>
      <c r="D412" s="23"/>
      <c r="E412" s="23"/>
      <c r="F412" s="23"/>
      <c r="G412" s="23"/>
      <c r="H412" s="24"/>
      <c r="I412" s="24"/>
      <c r="J412" s="22"/>
      <c r="L412" s="22"/>
      <c r="M412" s="23"/>
      <c r="N412" s="23"/>
      <c r="O412" s="23"/>
      <c r="P412" s="23"/>
    </row>
    <row r="413" spans="2:16" ht="12.75">
      <c r="B413" s="27"/>
      <c r="C413" s="22"/>
      <c r="D413" s="23"/>
      <c r="E413" s="23"/>
      <c r="F413" s="23"/>
      <c r="G413" s="23"/>
      <c r="H413" s="24"/>
      <c r="I413" s="24"/>
      <c r="J413" s="22"/>
      <c r="L413" s="22"/>
      <c r="M413" s="23"/>
      <c r="N413" s="23"/>
      <c r="O413" s="23"/>
      <c r="P413" s="23"/>
    </row>
    <row r="414" spans="2:16" ht="12.75">
      <c r="B414" s="27"/>
      <c r="C414" s="22"/>
      <c r="D414" s="23"/>
      <c r="E414" s="23"/>
      <c r="F414" s="23"/>
      <c r="G414" s="23"/>
      <c r="H414" s="24"/>
      <c r="I414" s="24"/>
      <c r="J414" s="22"/>
      <c r="L414" s="22"/>
      <c r="M414" s="23"/>
      <c r="N414" s="23"/>
      <c r="O414" s="23"/>
      <c r="P414" s="23"/>
    </row>
    <row r="415" spans="2:16" ht="12.75">
      <c r="B415" s="27"/>
      <c r="C415" s="22"/>
      <c r="D415" s="23"/>
      <c r="E415" s="23"/>
      <c r="F415" s="23"/>
      <c r="G415" s="23"/>
      <c r="H415" s="24"/>
      <c r="I415" s="24"/>
      <c r="J415" s="22"/>
      <c r="L415" s="22"/>
      <c r="M415" s="23"/>
      <c r="N415" s="23"/>
      <c r="O415" s="23"/>
      <c r="P415" s="23"/>
    </row>
    <row r="416" spans="2:16" ht="12.75">
      <c r="B416" s="27"/>
      <c r="C416" s="22"/>
      <c r="D416" s="23"/>
      <c r="E416" s="23"/>
      <c r="F416" s="23"/>
      <c r="G416" s="23"/>
      <c r="H416" s="24"/>
      <c r="I416" s="24"/>
      <c r="J416" s="22"/>
      <c r="L416" s="22"/>
      <c r="M416" s="23"/>
      <c r="N416" s="23"/>
      <c r="O416" s="23"/>
      <c r="P416" s="23"/>
    </row>
    <row r="417" spans="2:16" ht="12.75">
      <c r="B417" s="27"/>
      <c r="C417" s="22"/>
      <c r="D417" s="23"/>
      <c r="E417" s="23"/>
      <c r="F417" s="23"/>
      <c r="G417" s="23"/>
      <c r="H417" s="24"/>
      <c r="I417" s="24"/>
      <c r="J417" s="22"/>
      <c r="L417" s="22"/>
      <c r="M417" s="23"/>
      <c r="N417" s="23"/>
      <c r="O417" s="23"/>
      <c r="P417" s="23"/>
    </row>
    <row r="418" spans="2:16" ht="12.75">
      <c r="B418" s="27"/>
      <c r="C418" s="22"/>
      <c r="D418" s="23"/>
      <c r="E418" s="23"/>
      <c r="F418" s="23"/>
      <c r="G418" s="23"/>
      <c r="H418" s="24"/>
      <c r="I418" s="24"/>
      <c r="J418" s="22"/>
      <c r="L418" s="22"/>
      <c r="M418" s="23"/>
      <c r="N418" s="23"/>
      <c r="O418" s="23"/>
      <c r="P418" s="23"/>
    </row>
    <row r="419" spans="2:16" ht="12.75">
      <c r="B419" s="27"/>
      <c r="C419" s="22"/>
      <c r="D419" s="23"/>
      <c r="E419" s="23"/>
      <c r="F419" s="23"/>
      <c r="G419" s="23"/>
      <c r="H419" s="24"/>
      <c r="I419" s="24"/>
      <c r="J419" s="22"/>
      <c r="L419" s="22"/>
      <c r="M419" s="23"/>
      <c r="N419" s="23"/>
      <c r="O419" s="23"/>
      <c r="P419" s="23"/>
    </row>
    <row r="420" spans="2:16" ht="12.75">
      <c r="B420" s="27"/>
      <c r="C420" s="22"/>
      <c r="D420" s="23"/>
      <c r="E420" s="23"/>
      <c r="F420" s="23"/>
      <c r="G420" s="23"/>
      <c r="H420" s="24"/>
      <c r="I420" s="24"/>
      <c r="J420" s="22"/>
      <c r="L420" s="22"/>
      <c r="M420" s="23"/>
      <c r="N420" s="23"/>
      <c r="O420" s="23"/>
      <c r="P420" s="23"/>
    </row>
    <row r="421" spans="2:16" ht="12.75">
      <c r="B421" s="27"/>
      <c r="C421" s="22"/>
      <c r="D421" s="23"/>
      <c r="E421" s="23"/>
      <c r="F421" s="23"/>
      <c r="G421" s="23"/>
      <c r="H421" s="24"/>
      <c r="I421" s="24"/>
      <c r="J421" s="22"/>
      <c r="L421" s="22"/>
      <c r="M421" s="23"/>
      <c r="N421" s="23"/>
      <c r="O421" s="23"/>
      <c r="P421" s="23"/>
    </row>
    <row r="422" spans="2:16" ht="12.75">
      <c r="B422" s="27"/>
      <c r="C422" s="22"/>
      <c r="D422" s="23"/>
      <c r="E422" s="23"/>
      <c r="F422" s="23"/>
      <c r="G422" s="23"/>
      <c r="H422" s="24"/>
      <c r="I422" s="24"/>
      <c r="J422" s="22"/>
      <c r="L422" s="22"/>
      <c r="M422" s="23"/>
      <c r="N422" s="23"/>
      <c r="O422" s="23"/>
      <c r="P422" s="23"/>
    </row>
    <row r="423" spans="2:16" ht="12.75">
      <c r="B423" s="27"/>
      <c r="C423" s="22"/>
      <c r="D423" s="23"/>
      <c r="E423" s="23"/>
      <c r="F423" s="23"/>
      <c r="G423" s="23"/>
      <c r="H423" s="24"/>
      <c r="I423" s="24"/>
      <c r="J423" s="22"/>
      <c r="L423" s="22"/>
      <c r="M423" s="23"/>
      <c r="N423" s="23"/>
      <c r="O423" s="23"/>
      <c r="P423" s="23"/>
    </row>
    <row r="424" spans="2:16" ht="12.75">
      <c r="B424" s="27"/>
      <c r="C424" s="22"/>
      <c r="D424" s="23"/>
      <c r="E424" s="23"/>
      <c r="F424" s="23"/>
      <c r="G424" s="23"/>
      <c r="H424" s="24"/>
      <c r="I424" s="24"/>
      <c r="J424" s="22"/>
      <c r="L424" s="22"/>
      <c r="M424" s="23"/>
      <c r="N424" s="23"/>
      <c r="O424" s="23"/>
      <c r="P424" s="23"/>
    </row>
    <row r="425" spans="2:16" ht="12.75">
      <c r="B425" s="27"/>
      <c r="C425" s="22"/>
      <c r="D425" s="23"/>
      <c r="E425" s="23"/>
      <c r="F425" s="23"/>
      <c r="G425" s="23"/>
      <c r="H425" s="24"/>
      <c r="I425" s="24"/>
      <c r="J425" s="22"/>
      <c r="L425" s="22"/>
      <c r="M425" s="23"/>
      <c r="N425" s="23"/>
      <c r="O425" s="23"/>
      <c r="P425" s="23"/>
    </row>
    <row r="426" spans="2:16" ht="12.75">
      <c r="B426" s="27"/>
      <c r="C426" s="22"/>
      <c r="D426" s="23"/>
      <c r="E426" s="23"/>
      <c r="F426" s="23"/>
      <c r="G426" s="23"/>
      <c r="H426" s="24"/>
      <c r="I426" s="24"/>
      <c r="J426" s="22"/>
      <c r="L426" s="22"/>
      <c r="M426" s="23"/>
      <c r="N426" s="23"/>
      <c r="O426" s="23"/>
      <c r="P426" s="23"/>
    </row>
    <row r="427" spans="2:16" ht="12.75">
      <c r="B427" s="27"/>
      <c r="C427" s="22"/>
      <c r="D427" s="23"/>
      <c r="E427" s="23"/>
      <c r="F427" s="23"/>
      <c r="G427" s="23"/>
      <c r="H427" s="24"/>
      <c r="I427" s="24"/>
      <c r="J427" s="22"/>
      <c r="L427" s="22"/>
      <c r="M427" s="23"/>
      <c r="N427" s="23"/>
      <c r="O427" s="23"/>
      <c r="P427" s="23"/>
    </row>
    <row r="428" spans="2:16" ht="12.75">
      <c r="B428" s="27"/>
      <c r="C428" s="22"/>
      <c r="D428" s="23"/>
      <c r="E428" s="23"/>
      <c r="F428" s="23"/>
      <c r="G428" s="23"/>
      <c r="H428" s="24"/>
      <c r="I428" s="24"/>
      <c r="J428" s="22"/>
      <c r="L428" s="22"/>
      <c r="M428" s="23"/>
      <c r="N428" s="23"/>
      <c r="O428" s="23"/>
      <c r="P428" s="23"/>
    </row>
    <row r="429" spans="2:16" ht="12.75">
      <c r="B429" s="27"/>
      <c r="C429" s="22"/>
      <c r="D429" s="23"/>
      <c r="E429" s="23"/>
      <c r="F429" s="23"/>
      <c r="G429" s="23"/>
      <c r="H429" s="24"/>
      <c r="I429" s="24"/>
      <c r="J429" s="22"/>
      <c r="L429" s="22"/>
      <c r="M429" s="23"/>
      <c r="N429" s="23"/>
      <c r="O429" s="23"/>
      <c r="P429" s="23"/>
    </row>
    <row r="430" spans="2:16" ht="12.75">
      <c r="B430" s="27"/>
      <c r="C430" s="22"/>
      <c r="D430" s="23"/>
      <c r="E430" s="23"/>
      <c r="F430" s="23"/>
      <c r="G430" s="23"/>
      <c r="H430" s="24"/>
      <c r="I430" s="24"/>
      <c r="J430" s="22"/>
      <c r="L430" s="22"/>
      <c r="M430" s="23"/>
      <c r="N430" s="23"/>
      <c r="O430" s="23"/>
      <c r="P430" s="23"/>
    </row>
    <row r="431" spans="2:16" ht="12.75">
      <c r="B431" s="27"/>
      <c r="C431" s="22"/>
      <c r="D431" s="23"/>
      <c r="E431" s="23"/>
      <c r="F431" s="23"/>
      <c r="G431" s="23"/>
      <c r="H431" s="24"/>
      <c r="I431" s="24"/>
      <c r="J431" s="22"/>
      <c r="L431" s="22"/>
      <c r="M431" s="23"/>
      <c r="N431" s="23"/>
      <c r="O431" s="23"/>
      <c r="P431" s="23"/>
    </row>
    <row r="432" spans="2:16" ht="12.75">
      <c r="B432" s="27"/>
      <c r="C432" s="22"/>
      <c r="D432" s="23"/>
      <c r="E432" s="23"/>
      <c r="F432" s="23"/>
      <c r="G432" s="23"/>
      <c r="H432" s="24"/>
      <c r="I432" s="24"/>
      <c r="J432" s="22"/>
      <c r="L432" s="22"/>
      <c r="M432" s="23"/>
      <c r="N432" s="23"/>
      <c r="O432" s="23"/>
      <c r="P432" s="23"/>
    </row>
    <row r="433" spans="2:16" ht="12.75">
      <c r="B433" s="27"/>
      <c r="C433" s="22"/>
      <c r="D433" s="23"/>
      <c r="E433" s="23"/>
      <c r="F433" s="23"/>
      <c r="G433" s="23"/>
      <c r="H433" s="24"/>
      <c r="I433" s="24"/>
      <c r="J433" s="22"/>
      <c r="L433" s="22"/>
      <c r="M433" s="23"/>
      <c r="N433" s="23"/>
      <c r="O433" s="23"/>
      <c r="P433" s="23"/>
    </row>
    <row r="434" spans="2:16" ht="12.75">
      <c r="B434" s="27"/>
      <c r="C434" s="22"/>
      <c r="D434" s="23"/>
      <c r="E434" s="23"/>
      <c r="F434" s="23"/>
      <c r="G434" s="23"/>
      <c r="H434" s="24"/>
      <c r="I434" s="24"/>
      <c r="J434" s="22"/>
      <c r="L434" s="22"/>
      <c r="M434" s="23"/>
      <c r="N434" s="23"/>
      <c r="O434" s="23"/>
      <c r="P434" s="23"/>
    </row>
    <row r="435" spans="2:16" ht="12.75">
      <c r="B435" s="27"/>
      <c r="C435" s="22"/>
      <c r="D435" s="23"/>
      <c r="E435" s="23"/>
      <c r="F435" s="23"/>
      <c r="G435" s="23"/>
      <c r="H435" s="24"/>
      <c r="I435" s="24"/>
      <c r="J435" s="22"/>
      <c r="L435" s="22"/>
      <c r="M435" s="23"/>
      <c r="N435" s="23"/>
      <c r="O435" s="23"/>
      <c r="P435" s="23"/>
    </row>
    <row r="436" spans="2:16" ht="12.75">
      <c r="B436" s="27"/>
      <c r="C436" s="22"/>
      <c r="D436" s="23"/>
      <c r="E436" s="23"/>
      <c r="F436" s="23"/>
      <c r="G436" s="23"/>
      <c r="H436" s="24"/>
      <c r="I436" s="24"/>
      <c r="J436" s="22"/>
      <c r="L436" s="22"/>
      <c r="M436" s="23"/>
      <c r="N436" s="23"/>
      <c r="O436" s="23"/>
      <c r="P436" s="23"/>
    </row>
    <row r="437" spans="2:16" ht="12.75">
      <c r="B437" s="27"/>
      <c r="C437" s="22"/>
      <c r="D437" s="23"/>
      <c r="E437" s="23"/>
      <c r="F437" s="23"/>
      <c r="G437" s="23"/>
      <c r="H437" s="24"/>
      <c r="I437" s="24"/>
      <c r="J437" s="22"/>
      <c r="L437" s="22"/>
      <c r="M437" s="23"/>
      <c r="N437" s="23"/>
      <c r="O437" s="23"/>
      <c r="P437" s="23"/>
    </row>
    <row r="438" spans="2:16" ht="12.75">
      <c r="B438" s="27"/>
      <c r="C438" s="22"/>
      <c r="D438" s="23"/>
      <c r="E438" s="23"/>
      <c r="F438" s="23"/>
      <c r="G438" s="23"/>
      <c r="H438" s="24"/>
      <c r="I438" s="24"/>
      <c r="J438" s="22"/>
      <c r="L438" s="22"/>
      <c r="M438" s="23"/>
      <c r="N438" s="23"/>
      <c r="O438" s="23"/>
      <c r="P438" s="23"/>
    </row>
    <row r="439" spans="2:16" ht="12.75">
      <c r="B439" s="27"/>
      <c r="C439" s="22"/>
      <c r="D439" s="23"/>
      <c r="E439" s="23"/>
      <c r="F439" s="23"/>
      <c r="G439" s="23"/>
      <c r="H439" s="24"/>
      <c r="I439" s="24"/>
      <c r="J439" s="22"/>
      <c r="L439" s="22"/>
      <c r="M439" s="23"/>
      <c r="N439" s="23"/>
      <c r="O439" s="23"/>
      <c r="P439" s="23"/>
    </row>
    <row r="440" spans="2:16" ht="12.75">
      <c r="B440" s="27"/>
      <c r="C440" s="22"/>
      <c r="D440" s="23"/>
      <c r="E440" s="23"/>
      <c r="F440" s="23"/>
      <c r="G440" s="23"/>
      <c r="H440" s="24"/>
      <c r="I440" s="24"/>
      <c r="J440" s="22"/>
      <c r="L440" s="22"/>
      <c r="M440" s="23"/>
      <c r="N440" s="23"/>
      <c r="O440" s="23"/>
      <c r="P440" s="23"/>
    </row>
    <row r="441" spans="2:16" ht="12.75">
      <c r="B441" s="27"/>
      <c r="C441" s="22"/>
      <c r="D441" s="23"/>
      <c r="E441" s="23"/>
      <c r="F441" s="23"/>
      <c r="G441" s="23"/>
      <c r="H441" s="24"/>
      <c r="I441" s="24"/>
      <c r="J441" s="22"/>
      <c r="L441" s="22"/>
      <c r="M441" s="23"/>
      <c r="N441" s="23"/>
      <c r="O441" s="23"/>
      <c r="P441" s="23"/>
    </row>
    <row r="442" spans="2:16" ht="12.75">
      <c r="B442" s="27"/>
      <c r="C442" s="22"/>
      <c r="D442" s="23"/>
      <c r="E442" s="23"/>
      <c r="F442" s="23"/>
      <c r="G442" s="23"/>
      <c r="H442" s="24"/>
      <c r="I442" s="24"/>
      <c r="J442" s="22"/>
      <c r="L442" s="22"/>
      <c r="M442" s="23"/>
      <c r="N442" s="23"/>
      <c r="O442" s="23"/>
      <c r="P442" s="23"/>
    </row>
    <row r="443" spans="2:16" ht="12.75">
      <c r="B443" s="27"/>
      <c r="C443" s="22"/>
      <c r="D443" s="23"/>
      <c r="E443" s="23"/>
      <c r="F443" s="23"/>
      <c r="G443" s="23"/>
      <c r="H443" s="24"/>
      <c r="I443" s="24"/>
      <c r="J443" s="22"/>
      <c r="L443" s="22"/>
      <c r="M443" s="23"/>
      <c r="N443" s="23"/>
      <c r="O443" s="23"/>
      <c r="P443" s="23"/>
    </row>
    <row r="444" spans="2:16" ht="12.75">
      <c r="B444" s="27"/>
      <c r="C444" s="22"/>
      <c r="D444" s="23"/>
      <c r="E444" s="23"/>
      <c r="F444" s="23"/>
      <c r="G444" s="23"/>
      <c r="H444" s="24"/>
      <c r="I444" s="24"/>
      <c r="J444" s="22"/>
      <c r="L444" s="22"/>
      <c r="M444" s="23"/>
      <c r="N444" s="23"/>
      <c r="O444" s="23"/>
      <c r="P444" s="23"/>
    </row>
    <row r="445" spans="2:16" ht="12.75">
      <c r="B445" s="27"/>
      <c r="C445" s="22"/>
      <c r="D445" s="23"/>
      <c r="E445" s="23"/>
      <c r="F445" s="23"/>
      <c r="G445" s="23"/>
      <c r="H445" s="24"/>
      <c r="I445" s="24"/>
      <c r="J445" s="22"/>
      <c r="L445" s="22"/>
      <c r="M445" s="23"/>
      <c r="N445" s="23"/>
      <c r="O445" s="23"/>
      <c r="P445" s="23"/>
    </row>
    <row r="446" spans="2:16" ht="12.75">
      <c r="B446" s="27"/>
      <c r="C446" s="22"/>
      <c r="D446" s="23"/>
      <c r="E446" s="23"/>
      <c r="F446" s="23"/>
      <c r="G446" s="23"/>
      <c r="H446" s="24"/>
      <c r="I446" s="24"/>
      <c r="J446" s="22"/>
      <c r="L446" s="22"/>
      <c r="M446" s="23"/>
      <c r="N446" s="23"/>
      <c r="O446" s="23"/>
      <c r="P446" s="23"/>
    </row>
    <row r="447" spans="2:16" ht="12.75">
      <c r="B447" s="27"/>
      <c r="C447" s="22"/>
      <c r="D447" s="23"/>
      <c r="E447" s="23"/>
      <c r="F447" s="23"/>
      <c r="G447" s="23"/>
      <c r="H447" s="24"/>
      <c r="I447" s="24"/>
      <c r="J447" s="22"/>
      <c r="L447" s="22"/>
      <c r="M447" s="23"/>
      <c r="N447" s="23"/>
      <c r="O447" s="23"/>
      <c r="P447" s="23"/>
    </row>
    <row r="448" spans="2:16" ht="12.75">
      <c r="B448" s="27"/>
      <c r="C448" s="22"/>
      <c r="D448" s="23"/>
      <c r="E448" s="23"/>
      <c r="F448" s="23"/>
      <c r="G448" s="23"/>
      <c r="H448" s="24"/>
      <c r="I448" s="24"/>
      <c r="J448" s="22"/>
      <c r="L448" s="22"/>
      <c r="M448" s="23"/>
      <c r="N448" s="23"/>
      <c r="O448" s="23"/>
      <c r="P448" s="23"/>
    </row>
    <row r="449" spans="2:16" ht="12.75">
      <c r="B449" s="27"/>
      <c r="C449" s="22"/>
      <c r="D449" s="23"/>
      <c r="E449" s="23"/>
      <c r="F449" s="23"/>
      <c r="G449" s="23"/>
      <c r="H449" s="24"/>
      <c r="I449" s="24"/>
      <c r="J449" s="22"/>
      <c r="L449" s="22"/>
      <c r="M449" s="23"/>
      <c r="N449" s="23"/>
      <c r="O449" s="23"/>
      <c r="P449" s="23"/>
    </row>
    <row r="450" spans="2:16" ht="12.75">
      <c r="B450" s="27"/>
      <c r="C450" s="22"/>
      <c r="D450" s="23"/>
      <c r="E450" s="23"/>
      <c r="F450" s="23"/>
      <c r="G450" s="23"/>
      <c r="H450" s="24"/>
      <c r="I450" s="24"/>
      <c r="J450" s="22"/>
      <c r="L450" s="22"/>
      <c r="M450" s="23"/>
      <c r="N450" s="23"/>
      <c r="O450" s="23"/>
      <c r="P450" s="23"/>
    </row>
    <row r="451" spans="2:16" ht="12.75">
      <c r="B451" s="27"/>
      <c r="C451" s="22"/>
      <c r="D451" s="23"/>
      <c r="E451" s="23"/>
      <c r="F451" s="23"/>
      <c r="G451" s="23"/>
      <c r="H451" s="24"/>
      <c r="I451" s="24"/>
      <c r="J451" s="22"/>
      <c r="L451" s="22"/>
      <c r="M451" s="23"/>
      <c r="N451" s="23"/>
      <c r="O451" s="23"/>
      <c r="P451" s="23"/>
    </row>
    <row r="452" spans="2:16" ht="12.75">
      <c r="B452" s="27"/>
      <c r="C452" s="22"/>
      <c r="D452" s="23"/>
      <c r="E452" s="23"/>
      <c r="F452" s="23"/>
      <c r="G452" s="23"/>
      <c r="H452" s="24"/>
      <c r="I452" s="24"/>
      <c r="J452" s="22"/>
      <c r="L452" s="22"/>
      <c r="M452" s="23"/>
      <c r="N452" s="23"/>
      <c r="O452" s="23"/>
      <c r="P452" s="23"/>
    </row>
    <row r="453" spans="2:16" ht="12.75">
      <c r="B453" s="27"/>
      <c r="C453" s="22"/>
      <c r="D453" s="23"/>
      <c r="E453" s="23"/>
      <c r="F453" s="23"/>
      <c r="G453" s="23"/>
      <c r="H453" s="24"/>
      <c r="I453" s="24"/>
      <c r="J453" s="22"/>
      <c r="L453" s="22"/>
      <c r="M453" s="23"/>
      <c r="N453" s="23"/>
      <c r="O453" s="23"/>
      <c r="P453" s="23"/>
    </row>
    <row r="454" spans="2:16" ht="12.75">
      <c r="B454" s="27"/>
      <c r="C454" s="22"/>
      <c r="D454" s="23"/>
      <c r="E454" s="23"/>
      <c r="F454" s="23"/>
      <c r="G454" s="23"/>
      <c r="H454" s="24"/>
      <c r="I454" s="24"/>
      <c r="J454" s="22"/>
      <c r="L454" s="22"/>
      <c r="M454" s="23"/>
      <c r="N454" s="23"/>
      <c r="O454" s="23"/>
      <c r="P454" s="23"/>
    </row>
    <row r="455" spans="2:16" ht="12.75">
      <c r="B455" s="27"/>
      <c r="C455" s="22"/>
      <c r="D455" s="23"/>
      <c r="E455" s="23"/>
      <c r="F455" s="23"/>
      <c r="G455" s="23"/>
      <c r="H455" s="24"/>
      <c r="I455" s="24"/>
      <c r="J455" s="22"/>
      <c r="L455" s="22"/>
      <c r="M455" s="23"/>
      <c r="N455" s="23"/>
      <c r="O455" s="23"/>
      <c r="P455" s="23"/>
    </row>
    <row r="456" spans="2:16" ht="12.75">
      <c r="B456" s="27"/>
      <c r="C456" s="22"/>
      <c r="D456" s="23"/>
      <c r="E456" s="23"/>
      <c r="F456" s="23"/>
      <c r="G456" s="23"/>
      <c r="H456" s="24"/>
      <c r="I456" s="24"/>
      <c r="J456" s="22"/>
      <c r="L456" s="22"/>
      <c r="M456" s="23"/>
      <c r="N456" s="23"/>
      <c r="O456" s="23"/>
      <c r="P456" s="23"/>
    </row>
    <row r="457" spans="2:16" ht="12.75">
      <c r="B457" s="27"/>
      <c r="C457" s="22"/>
      <c r="D457" s="23"/>
      <c r="E457" s="23"/>
      <c r="F457" s="23"/>
      <c r="G457" s="23"/>
      <c r="H457" s="24"/>
      <c r="I457" s="24"/>
      <c r="J457" s="22"/>
      <c r="L457" s="22"/>
      <c r="M457" s="23"/>
      <c r="N457" s="23"/>
      <c r="O457" s="23"/>
      <c r="P457" s="23"/>
    </row>
    <row r="458" spans="2:16" ht="12.75">
      <c r="B458" s="27"/>
      <c r="C458" s="22"/>
      <c r="D458" s="23"/>
      <c r="E458" s="23"/>
      <c r="F458" s="23"/>
      <c r="G458" s="23"/>
      <c r="H458" s="24"/>
      <c r="I458" s="24"/>
      <c r="J458" s="22"/>
      <c r="L458" s="22"/>
      <c r="M458" s="23"/>
      <c r="N458" s="23"/>
      <c r="O458" s="23"/>
      <c r="P458" s="23"/>
    </row>
    <row r="459" spans="2:16" ht="12.75">
      <c r="B459" s="27"/>
      <c r="C459" s="22"/>
      <c r="D459" s="23"/>
      <c r="E459" s="23"/>
      <c r="F459" s="23"/>
      <c r="G459" s="23"/>
      <c r="H459" s="24"/>
      <c r="I459" s="24"/>
      <c r="J459" s="22"/>
      <c r="L459" s="22"/>
      <c r="M459" s="23"/>
      <c r="N459" s="23"/>
      <c r="O459" s="23"/>
      <c r="P459" s="23"/>
    </row>
    <row r="460" spans="2:16" ht="12.75">
      <c r="B460" s="27"/>
      <c r="C460" s="22"/>
      <c r="D460" s="23"/>
      <c r="E460" s="23"/>
      <c r="F460" s="23"/>
      <c r="G460" s="23"/>
      <c r="H460" s="24"/>
      <c r="I460" s="24"/>
      <c r="J460" s="22"/>
      <c r="L460" s="22"/>
      <c r="M460" s="23"/>
      <c r="N460" s="23"/>
      <c r="O460" s="23"/>
      <c r="P460" s="23"/>
    </row>
    <row r="461" spans="2:16" ht="12.75">
      <c r="B461" s="27"/>
      <c r="C461" s="22"/>
      <c r="D461" s="23"/>
      <c r="E461" s="23"/>
      <c r="F461" s="23"/>
      <c r="G461" s="23"/>
      <c r="H461" s="24"/>
      <c r="I461" s="24"/>
      <c r="J461" s="22"/>
      <c r="L461" s="22"/>
      <c r="M461" s="23"/>
      <c r="N461" s="23"/>
      <c r="O461" s="23"/>
      <c r="P461" s="23"/>
    </row>
    <row r="462" spans="2:16" ht="12.75">
      <c r="B462" s="27"/>
      <c r="C462" s="22"/>
      <c r="D462" s="23"/>
      <c r="E462" s="23"/>
      <c r="F462" s="23"/>
      <c r="G462" s="23"/>
      <c r="H462" s="24"/>
      <c r="I462" s="24"/>
      <c r="J462" s="22"/>
      <c r="L462" s="22"/>
      <c r="M462" s="23"/>
      <c r="N462" s="23"/>
      <c r="O462" s="23"/>
      <c r="P462" s="23"/>
    </row>
    <row r="463" spans="2:16" ht="12.75">
      <c r="B463" s="27"/>
      <c r="C463" s="22"/>
      <c r="D463" s="23"/>
      <c r="E463" s="23"/>
      <c r="F463" s="23"/>
      <c r="G463" s="23"/>
      <c r="H463" s="24"/>
      <c r="I463" s="24"/>
      <c r="J463" s="22"/>
      <c r="L463" s="22"/>
      <c r="M463" s="23"/>
      <c r="N463" s="23"/>
      <c r="O463" s="23"/>
      <c r="P463" s="23"/>
    </row>
    <row r="464" spans="2:16" ht="12.75">
      <c r="B464" s="27"/>
      <c r="C464" s="22"/>
      <c r="D464" s="23"/>
      <c r="E464" s="23"/>
      <c r="F464" s="23"/>
      <c r="G464" s="23"/>
      <c r="H464" s="24"/>
      <c r="I464" s="24"/>
      <c r="J464" s="22"/>
      <c r="L464" s="22"/>
      <c r="M464" s="23"/>
      <c r="N464" s="23"/>
      <c r="O464" s="23"/>
      <c r="P464" s="23"/>
    </row>
    <row r="465" spans="2:16" ht="12.75">
      <c r="B465" s="27"/>
      <c r="C465" s="22"/>
      <c r="D465" s="23"/>
      <c r="E465" s="23"/>
      <c r="F465" s="23"/>
      <c r="G465" s="23"/>
      <c r="H465" s="24"/>
      <c r="I465" s="24"/>
      <c r="J465" s="22"/>
      <c r="L465" s="22"/>
      <c r="M465" s="23"/>
      <c r="N465" s="23"/>
      <c r="O465" s="23"/>
      <c r="P465" s="23"/>
    </row>
    <row r="466" spans="2:16" ht="12.75">
      <c r="B466" s="27"/>
      <c r="C466" s="22"/>
      <c r="D466" s="23"/>
      <c r="E466" s="23"/>
      <c r="F466" s="23"/>
      <c r="G466" s="23"/>
      <c r="H466" s="24"/>
      <c r="I466" s="24"/>
      <c r="J466" s="22"/>
      <c r="L466" s="22"/>
      <c r="M466" s="23"/>
      <c r="N466" s="23"/>
      <c r="O466" s="23"/>
      <c r="P466" s="23"/>
    </row>
    <row r="467" spans="2:16" ht="12.75">
      <c r="B467" s="27"/>
      <c r="C467" s="22"/>
      <c r="D467" s="23"/>
      <c r="E467" s="23"/>
      <c r="F467" s="23"/>
      <c r="G467" s="23"/>
      <c r="H467" s="24"/>
      <c r="I467" s="24"/>
      <c r="J467" s="22"/>
      <c r="L467" s="22"/>
      <c r="M467" s="23"/>
      <c r="N467" s="23"/>
      <c r="O467" s="23"/>
      <c r="P467" s="23"/>
    </row>
    <row r="468" spans="2:16" ht="12.75">
      <c r="B468" s="27"/>
      <c r="C468" s="22"/>
      <c r="D468" s="23"/>
      <c r="E468" s="23"/>
      <c r="F468" s="23"/>
      <c r="G468" s="23"/>
      <c r="H468" s="24"/>
      <c r="I468" s="24"/>
      <c r="J468" s="22"/>
      <c r="L468" s="22"/>
      <c r="M468" s="23"/>
      <c r="N468" s="23"/>
      <c r="O468" s="23"/>
      <c r="P468" s="23"/>
    </row>
    <row r="469" spans="2:16" ht="12.75">
      <c r="B469" s="27"/>
      <c r="C469" s="22"/>
      <c r="D469" s="23"/>
      <c r="E469" s="23"/>
      <c r="F469" s="23"/>
      <c r="G469" s="23"/>
      <c r="H469" s="24"/>
      <c r="I469" s="24"/>
      <c r="J469" s="22"/>
      <c r="L469" s="22"/>
      <c r="M469" s="23"/>
      <c r="N469" s="23"/>
      <c r="O469" s="23"/>
      <c r="P469" s="23"/>
    </row>
    <row r="470" spans="2:16" ht="12.75">
      <c r="B470" s="27"/>
      <c r="C470" s="22"/>
      <c r="D470" s="23"/>
      <c r="E470" s="23"/>
      <c r="F470" s="23"/>
      <c r="G470" s="23"/>
      <c r="H470" s="24"/>
      <c r="I470" s="24"/>
      <c r="J470" s="22"/>
      <c r="L470" s="22"/>
      <c r="M470" s="23"/>
      <c r="N470" s="23"/>
      <c r="O470" s="23"/>
      <c r="P470" s="23"/>
    </row>
    <row r="471" spans="2:16" ht="12.75">
      <c r="B471" s="27"/>
      <c r="C471" s="22"/>
      <c r="D471" s="23"/>
      <c r="E471" s="23"/>
      <c r="F471" s="23"/>
      <c r="G471" s="23"/>
      <c r="H471" s="24"/>
      <c r="I471" s="24"/>
      <c r="J471" s="22"/>
      <c r="L471" s="22"/>
      <c r="M471" s="23"/>
      <c r="N471" s="23"/>
      <c r="O471" s="23"/>
      <c r="P471" s="23"/>
    </row>
    <row r="472" spans="2:16" ht="12.75">
      <c r="B472" s="27"/>
      <c r="C472" s="22"/>
      <c r="D472" s="23"/>
      <c r="E472" s="23"/>
      <c r="F472" s="23"/>
      <c r="G472" s="23"/>
      <c r="H472" s="24"/>
      <c r="I472" s="24"/>
      <c r="J472" s="22"/>
      <c r="L472" s="22"/>
      <c r="M472" s="23"/>
      <c r="N472" s="23"/>
      <c r="O472" s="23"/>
      <c r="P472" s="23"/>
    </row>
    <row r="473" spans="2:16" ht="12.75">
      <c r="B473" s="27"/>
      <c r="C473" s="22"/>
      <c r="D473" s="23"/>
      <c r="E473" s="23"/>
      <c r="F473" s="23"/>
      <c r="G473" s="23"/>
      <c r="H473" s="24"/>
      <c r="I473" s="24"/>
      <c r="J473" s="22"/>
      <c r="L473" s="22"/>
      <c r="M473" s="23"/>
      <c r="N473" s="23"/>
      <c r="O473" s="23"/>
      <c r="P473" s="23"/>
    </row>
    <row r="474" spans="2:16" ht="12.75">
      <c r="B474" s="27"/>
      <c r="C474" s="22"/>
      <c r="D474" s="23"/>
      <c r="E474" s="23"/>
      <c r="F474" s="23"/>
      <c r="G474" s="23"/>
      <c r="H474" s="24"/>
      <c r="I474" s="24"/>
      <c r="J474" s="22"/>
      <c r="L474" s="22"/>
      <c r="M474" s="23"/>
      <c r="N474" s="23"/>
      <c r="O474" s="23"/>
      <c r="P474" s="23"/>
    </row>
    <row r="475" spans="2:16" ht="12.75">
      <c r="B475" s="27"/>
      <c r="C475" s="22"/>
      <c r="D475" s="23"/>
      <c r="E475" s="23"/>
      <c r="F475" s="23"/>
      <c r="G475" s="23"/>
      <c r="H475" s="24"/>
      <c r="I475" s="24"/>
      <c r="J475" s="22"/>
      <c r="L475" s="22"/>
      <c r="M475" s="23"/>
      <c r="N475" s="23"/>
      <c r="O475" s="23"/>
      <c r="P475" s="23"/>
    </row>
    <row r="476" spans="2:16" ht="12.75">
      <c r="B476" s="27"/>
      <c r="C476" s="22"/>
      <c r="D476" s="23"/>
      <c r="E476" s="23"/>
      <c r="F476" s="23"/>
      <c r="G476" s="23"/>
      <c r="H476" s="24"/>
      <c r="I476" s="24"/>
      <c r="J476" s="22"/>
      <c r="L476" s="22"/>
      <c r="M476" s="23"/>
      <c r="N476" s="23"/>
      <c r="O476" s="23"/>
      <c r="P476" s="23"/>
    </row>
    <row r="477" spans="2:16" ht="12.75">
      <c r="B477" s="27"/>
      <c r="C477" s="22"/>
      <c r="D477" s="23"/>
      <c r="E477" s="23"/>
      <c r="F477" s="23"/>
      <c r="G477" s="23"/>
      <c r="H477" s="24"/>
      <c r="I477" s="24"/>
      <c r="J477" s="22"/>
      <c r="L477" s="22"/>
      <c r="M477" s="23"/>
      <c r="N477" s="23"/>
      <c r="O477" s="23"/>
      <c r="P477" s="23"/>
    </row>
    <row r="478" spans="2:16" ht="12.75">
      <c r="B478" s="27"/>
      <c r="C478" s="22"/>
      <c r="D478" s="23"/>
      <c r="E478" s="23"/>
      <c r="F478" s="23"/>
      <c r="G478" s="23"/>
      <c r="H478" s="24"/>
      <c r="I478" s="24"/>
      <c r="J478" s="22"/>
      <c r="L478" s="22"/>
      <c r="M478" s="23"/>
      <c r="N478" s="23"/>
      <c r="O478" s="23"/>
      <c r="P478" s="23"/>
    </row>
    <row r="479" spans="2:16" ht="12.75">
      <c r="B479" s="27"/>
      <c r="C479" s="22"/>
      <c r="D479" s="23"/>
      <c r="E479" s="23"/>
      <c r="F479" s="23"/>
      <c r="G479" s="23"/>
      <c r="H479" s="24"/>
      <c r="I479" s="24"/>
      <c r="J479" s="22"/>
      <c r="L479" s="22"/>
      <c r="M479" s="23"/>
      <c r="N479" s="23"/>
      <c r="O479" s="23"/>
      <c r="P479" s="23"/>
    </row>
    <row r="480" spans="2:16" ht="12.75">
      <c r="B480" s="27"/>
      <c r="C480" s="22"/>
      <c r="D480" s="23"/>
      <c r="E480" s="23"/>
      <c r="F480" s="23"/>
      <c r="G480" s="23"/>
      <c r="H480" s="24"/>
      <c r="I480" s="24"/>
      <c r="J480" s="22"/>
      <c r="L480" s="22"/>
      <c r="M480" s="23"/>
      <c r="N480" s="23"/>
      <c r="O480" s="23"/>
      <c r="P480" s="23"/>
    </row>
    <row r="481" spans="2:16" ht="12.75">
      <c r="B481" s="27"/>
      <c r="C481" s="22"/>
      <c r="D481" s="23"/>
      <c r="E481" s="23"/>
      <c r="F481" s="23"/>
      <c r="G481" s="23"/>
      <c r="H481" s="24"/>
      <c r="I481" s="24"/>
      <c r="J481" s="22"/>
      <c r="L481" s="22"/>
      <c r="M481" s="23"/>
      <c r="N481" s="23"/>
      <c r="O481" s="23"/>
      <c r="P481" s="23"/>
    </row>
    <row r="482" spans="2:16" ht="12.75">
      <c r="B482" s="27"/>
      <c r="C482" s="22"/>
      <c r="D482" s="23"/>
      <c r="E482" s="23"/>
      <c r="F482" s="23"/>
      <c r="G482" s="23"/>
      <c r="H482" s="24"/>
      <c r="I482" s="24"/>
      <c r="J482" s="22"/>
      <c r="L482" s="22"/>
      <c r="M482" s="23"/>
      <c r="N482" s="23"/>
      <c r="O482" s="23"/>
      <c r="P482" s="23"/>
    </row>
    <row r="483" spans="2:16" ht="12.75">
      <c r="B483" s="27"/>
      <c r="C483" s="22"/>
      <c r="D483" s="23"/>
      <c r="E483" s="23"/>
      <c r="F483" s="23"/>
      <c r="G483" s="23"/>
      <c r="H483" s="24"/>
      <c r="I483" s="24"/>
      <c r="J483" s="22"/>
      <c r="L483" s="22"/>
      <c r="M483" s="23"/>
      <c r="N483" s="23"/>
      <c r="O483" s="23"/>
      <c r="P483" s="23"/>
    </row>
    <row r="484" spans="2:16" ht="12.75">
      <c r="B484" s="27"/>
      <c r="C484" s="22"/>
      <c r="D484" s="23"/>
      <c r="E484" s="23"/>
      <c r="F484" s="23"/>
      <c r="G484" s="23"/>
      <c r="H484" s="24"/>
      <c r="I484" s="24"/>
      <c r="J484" s="22"/>
      <c r="L484" s="22"/>
      <c r="M484" s="23"/>
      <c r="N484" s="23"/>
      <c r="O484" s="23"/>
      <c r="P484" s="23"/>
    </row>
    <row r="485" spans="2:16" ht="12.75">
      <c r="B485" s="27"/>
      <c r="C485" s="22"/>
      <c r="D485" s="23"/>
      <c r="E485" s="23"/>
      <c r="F485" s="23"/>
      <c r="G485" s="23"/>
      <c r="H485" s="24"/>
      <c r="I485" s="24"/>
      <c r="J485" s="22"/>
      <c r="L485" s="22"/>
      <c r="M485" s="23"/>
      <c r="N485" s="23"/>
      <c r="O485" s="23"/>
      <c r="P485" s="23"/>
    </row>
    <row r="486" spans="2:16" ht="12.75">
      <c r="B486" s="27"/>
      <c r="C486" s="22"/>
      <c r="D486" s="23"/>
      <c r="E486" s="23"/>
      <c r="F486" s="23"/>
      <c r="G486" s="23"/>
      <c r="H486" s="24"/>
      <c r="I486" s="24"/>
      <c r="J486" s="22"/>
      <c r="L486" s="22"/>
      <c r="M486" s="23"/>
      <c r="N486" s="23"/>
      <c r="O486" s="23"/>
      <c r="P486" s="23"/>
    </row>
    <row r="487" spans="2:16" ht="12.75">
      <c r="B487" s="27"/>
      <c r="C487" s="22"/>
      <c r="D487" s="23"/>
      <c r="E487" s="23"/>
      <c r="F487" s="23"/>
      <c r="G487" s="23"/>
      <c r="H487" s="24"/>
      <c r="I487" s="24"/>
      <c r="J487" s="22"/>
      <c r="L487" s="22"/>
      <c r="M487" s="23"/>
      <c r="N487" s="23"/>
      <c r="O487" s="23"/>
      <c r="P487" s="23"/>
    </row>
    <row r="488" spans="2:16" ht="12.75">
      <c r="B488" s="27"/>
      <c r="C488" s="22"/>
      <c r="D488" s="23"/>
      <c r="E488" s="23"/>
      <c r="F488" s="23"/>
      <c r="G488" s="23"/>
      <c r="H488" s="24"/>
      <c r="I488" s="24"/>
      <c r="J488" s="22"/>
      <c r="L488" s="22"/>
      <c r="M488" s="23"/>
      <c r="N488" s="23"/>
      <c r="O488" s="23"/>
      <c r="P488" s="23"/>
    </row>
    <row r="489" spans="2:16" ht="12.75">
      <c r="B489" s="27"/>
      <c r="C489" s="22"/>
      <c r="D489" s="23"/>
      <c r="E489" s="23"/>
      <c r="F489" s="23"/>
      <c r="G489" s="23"/>
      <c r="H489" s="24"/>
      <c r="I489" s="24"/>
      <c r="J489" s="22"/>
      <c r="L489" s="22"/>
      <c r="M489" s="23"/>
      <c r="N489" s="23"/>
      <c r="O489" s="23"/>
      <c r="P489" s="23"/>
    </row>
    <row r="490" spans="2:16" ht="12.75">
      <c r="B490" s="27"/>
      <c r="C490" s="22"/>
      <c r="D490" s="23"/>
      <c r="E490" s="23"/>
      <c r="F490" s="23"/>
      <c r="G490" s="23"/>
      <c r="H490" s="24"/>
      <c r="I490" s="24"/>
      <c r="J490" s="22"/>
      <c r="L490" s="22"/>
      <c r="M490" s="23"/>
      <c r="N490" s="23"/>
      <c r="O490" s="23"/>
      <c r="P490" s="23"/>
    </row>
    <row r="491" spans="2:16" ht="12.75">
      <c r="B491" s="27"/>
      <c r="C491" s="22"/>
      <c r="D491" s="23"/>
      <c r="E491" s="23"/>
      <c r="F491" s="23"/>
      <c r="G491" s="23"/>
      <c r="H491" s="24"/>
      <c r="I491" s="24"/>
      <c r="J491" s="22"/>
      <c r="L491" s="22"/>
      <c r="M491" s="23"/>
      <c r="N491" s="23"/>
      <c r="O491" s="23"/>
      <c r="P491" s="23"/>
    </row>
    <row r="492" spans="2:16" ht="12.75">
      <c r="B492" s="27"/>
      <c r="C492" s="22"/>
      <c r="D492" s="23"/>
      <c r="E492" s="23"/>
      <c r="F492" s="23"/>
      <c r="G492" s="23"/>
      <c r="H492" s="24"/>
      <c r="I492" s="24"/>
      <c r="J492" s="22"/>
      <c r="L492" s="22"/>
      <c r="M492" s="23"/>
      <c r="N492" s="23"/>
      <c r="O492" s="23"/>
      <c r="P492" s="23"/>
    </row>
    <row r="493" spans="2:16" ht="12.75">
      <c r="B493" s="27"/>
      <c r="C493" s="22"/>
      <c r="D493" s="23"/>
      <c r="E493" s="23"/>
      <c r="F493" s="23"/>
      <c r="G493" s="23"/>
      <c r="H493" s="24"/>
      <c r="I493" s="24"/>
      <c r="J493" s="22"/>
      <c r="L493" s="22"/>
      <c r="M493" s="23"/>
      <c r="N493" s="23"/>
      <c r="O493" s="23"/>
      <c r="P493" s="23"/>
    </row>
    <row r="494" spans="2:16" ht="12.75">
      <c r="B494" s="27"/>
      <c r="C494" s="22"/>
      <c r="D494" s="23"/>
      <c r="E494" s="23"/>
      <c r="F494" s="23"/>
      <c r="G494" s="23"/>
      <c r="H494" s="24"/>
      <c r="I494" s="24"/>
      <c r="J494" s="22"/>
      <c r="L494" s="22"/>
      <c r="M494" s="23"/>
      <c r="N494" s="23"/>
      <c r="O494" s="23"/>
      <c r="P494" s="23"/>
    </row>
    <row r="495" spans="2:16" ht="12.75">
      <c r="B495" s="27"/>
      <c r="C495" s="22"/>
      <c r="D495" s="23"/>
      <c r="E495" s="23"/>
      <c r="F495" s="23"/>
      <c r="G495" s="23"/>
      <c r="H495" s="24"/>
      <c r="I495" s="24"/>
      <c r="J495" s="22"/>
      <c r="L495" s="22"/>
      <c r="M495" s="23"/>
      <c r="N495" s="23"/>
      <c r="O495" s="23"/>
      <c r="P495" s="23"/>
    </row>
    <row r="496" spans="2:16" ht="12.75">
      <c r="B496" s="27"/>
      <c r="C496" s="22"/>
      <c r="D496" s="23"/>
      <c r="E496" s="23"/>
      <c r="F496" s="23"/>
      <c r="G496" s="23"/>
      <c r="H496" s="24"/>
      <c r="I496" s="24"/>
      <c r="J496" s="22"/>
      <c r="L496" s="22"/>
      <c r="M496" s="23"/>
      <c r="N496" s="23"/>
      <c r="O496" s="23"/>
      <c r="P496" s="23"/>
    </row>
    <row r="497" spans="2:16" ht="12.75">
      <c r="B497" s="27"/>
      <c r="C497" s="22"/>
      <c r="D497" s="23"/>
      <c r="E497" s="23"/>
      <c r="F497" s="23"/>
      <c r="G497" s="23"/>
      <c r="H497" s="24"/>
      <c r="I497" s="24"/>
      <c r="J497" s="22"/>
      <c r="L497" s="22"/>
      <c r="M497" s="23"/>
      <c r="N497" s="23"/>
      <c r="O497" s="23"/>
      <c r="P497" s="23"/>
    </row>
    <row r="498" spans="2:16" ht="12.75">
      <c r="B498" s="27"/>
      <c r="C498" s="22"/>
      <c r="D498" s="23"/>
      <c r="E498" s="23"/>
      <c r="F498" s="23"/>
      <c r="G498" s="23"/>
      <c r="H498" s="24"/>
      <c r="I498" s="24"/>
      <c r="J498" s="22"/>
      <c r="L498" s="22"/>
      <c r="M498" s="23"/>
      <c r="N498" s="23"/>
      <c r="O498" s="23"/>
      <c r="P498" s="23"/>
    </row>
    <row r="499" spans="2:16" ht="12.75">
      <c r="B499" s="27"/>
      <c r="C499" s="22"/>
      <c r="D499" s="23"/>
      <c r="E499" s="23"/>
      <c r="F499" s="23"/>
      <c r="G499" s="23"/>
      <c r="H499" s="24"/>
      <c r="I499" s="24"/>
      <c r="J499" s="22"/>
      <c r="L499" s="22"/>
      <c r="M499" s="23"/>
      <c r="N499" s="23"/>
      <c r="O499" s="23"/>
      <c r="P499" s="23"/>
    </row>
    <row r="500" spans="2:16" ht="12.75">
      <c r="B500" s="27"/>
      <c r="C500" s="22"/>
      <c r="D500" s="23"/>
      <c r="E500" s="23"/>
      <c r="F500" s="23"/>
      <c r="G500" s="23"/>
      <c r="H500" s="24"/>
      <c r="I500" s="24"/>
      <c r="J500" s="22"/>
      <c r="L500" s="22"/>
      <c r="M500" s="23"/>
      <c r="N500" s="23"/>
      <c r="O500" s="23"/>
      <c r="P500" s="23"/>
    </row>
    <row r="501" spans="2:16" ht="12.75">
      <c r="B501" s="27"/>
      <c r="C501" s="22"/>
      <c r="D501" s="23"/>
      <c r="E501" s="23"/>
      <c r="F501" s="23"/>
      <c r="G501" s="23"/>
      <c r="H501" s="24"/>
      <c r="I501" s="24"/>
      <c r="J501" s="22"/>
      <c r="L501" s="22"/>
      <c r="M501" s="23"/>
      <c r="N501" s="23"/>
      <c r="O501" s="23"/>
      <c r="P501" s="23"/>
    </row>
    <row r="502" spans="2:16" ht="12.75">
      <c r="B502" s="27"/>
      <c r="C502" s="22"/>
      <c r="D502" s="23"/>
      <c r="E502" s="23"/>
      <c r="F502" s="23"/>
      <c r="G502" s="23"/>
      <c r="H502" s="24"/>
      <c r="I502" s="24"/>
      <c r="J502" s="22"/>
      <c r="L502" s="22"/>
      <c r="M502" s="23"/>
      <c r="N502" s="23"/>
      <c r="O502" s="23"/>
      <c r="P502" s="23"/>
    </row>
    <row r="503" spans="2:16" ht="12.75">
      <c r="B503" s="27"/>
      <c r="C503" s="22"/>
      <c r="D503" s="23"/>
      <c r="E503" s="23"/>
      <c r="F503" s="23"/>
      <c r="G503" s="23"/>
      <c r="H503" s="24"/>
      <c r="I503" s="24"/>
      <c r="J503" s="22"/>
      <c r="L503" s="22"/>
      <c r="M503" s="23"/>
      <c r="N503" s="23"/>
      <c r="O503" s="23"/>
      <c r="P503" s="23"/>
    </row>
    <row r="504" spans="2:16" ht="12.75">
      <c r="B504" s="27"/>
      <c r="C504" s="22"/>
      <c r="D504" s="23"/>
      <c r="E504" s="23"/>
      <c r="F504" s="23"/>
      <c r="G504" s="23"/>
      <c r="H504" s="24"/>
      <c r="I504" s="24"/>
      <c r="J504" s="22"/>
      <c r="L504" s="22"/>
      <c r="M504" s="23"/>
      <c r="N504" s="23"/>
      <c r="O504" s="23"/>
      <c r="P504" s="23"/>
    </row>
    <row r="505" spans="2:16" ht="12.75">
      <c r="B505" s="27"/>
      <c r="C505" s="22"/>
      <c r="D505" s="23"/>
      <c r="E505" s="23"/>
      <c r="F505" s="23"/>
      <c r="G505" s="23"/>
      <c r="H505" s="24"/>
      <c r="I505" s="24"/>
      <c r="J505" s="22"/>
      <c r="L505" s="22"/>
      <c r="M505" s="23"/>
      <c r="N505" s="23"/>
      <c r="O505" s="23"/>
      <c r="P505" s="23"/>
    </row>
    <row r="506" spans="2:16" ht="12.75">
      <c r="B506" s="27"/>
      <c r="C506" s="22"/>
      <c r="D506" s="23"/>
      <c r="E506" s="23"/>
      <c r="F506" s="23"/>
      <c r="G506" s="23"/>
      <c r="H506" s="24"/>
      <c r="I506" s="24"/>
      <c r="J506" s="22"/>
      <c r="L506" s="22"/>
      <c r="M506" s="23"/>
      <c r="N506" s="23"/>
      <c r="O506" s="23"/>
      <c r="P506" s="23"/>
    </row>
    <row r="507" spans="2:16" ht="12.75">
      <c r="B507" s="27"/>
      <c r="C507" s="22"/>
      <c r="D507" s="23"/>
      <c r="E507" s="23"/>
      <c r="F507" s="23"/>
      <c r="G507" s="23"/>
      <c r="H507" s="24"/>
      <c r="I507" s="24"/>
      <c r="J507" s="22"/>
      <c r="L507" s="22"/>
      <c r="M507" s="23"/>
      <c r="N507" s="23"/>
      <c r="O507" s="23"/>
      <c r="P507" s="23"/>
    </row>
    <row r="508" spans="2:16" ht="12.75">
      <c r="B508" s="27"/>
      <c r="C508" s="22"/>
      <c r="D508" s="23"/>
      <c r="E508" s="23"/>
      <c r="F508" s="23"/>
      <c r="G508" s="23"/>
      <c r="H508" s="24"/>
      <c r="I508" s="24"/>
      <c r="J508" s="22"/>
      <c r="L508" s="22"/>
      <c r="M508" s="23"/>
      <c r="N508" s="23"/>
      <c r="O508" s="23"/>
      <c r="P508" s="23"/>
    </row>
    <row r="509" spans="2:16" ht="12.75">
      <c r="B509" s="27"/>
      <c r="C509" s="22"/>
      <c r="D509" s="23"/>
      <c r="E509" s="23"/>
      <c r="F509" s="23"/>
      <c r="G509" s="23"/>
      <c r="H509" s="24"/>
      <c r="I509" s="24"/>
      <c r="J509" s="22"/>
      <c r="L509" s="22"/>
      <c r="M509" s="23"/>
      <c r="N509" s="23"/>
      <c r="O509" s="23"/>
      <c r="P509" s="23"/>
    </row>
    <row r="510" spans="2:16" ht="12.75">
      <c r="B510" s="27"/>
      <c r="C510" s="22"/>
      <c r="D510" s="23"/>
      <c r="E510" s="23"/>
      <c r="F510" s="23"/>
      <c r="G510" s="23"/>
      <c r="H510" s="24"/>
      <c r="I510" s="24"/>
      <c r="J510" s="22"/>
      <c r="L510" s="22"/>
      <c r="M510" s="23"/>
      <c r="N510" s="23"/>
      <c r="O510" s="23"/>
      <c r="P510" s="23"/>
    </row>
    <row r="511" spans="2:16" ht="12.75">
      <c r="B511" s="27"/>
      <c r="C511" s="22"/>
      <c r="D511" s="23"/>
      <c r="E511" s="23"/>
      <c r="F511" s="23"/>
      <c r="G511" s="23"/>
      <c r="H511" s="24"/>
      <c r="I511" s="24"/>
      <c r="J511" s="22"/>
      <c r="L511" s="22"/>
      <c r="M511" s="23"/>
      <c r="N511" s="23"/>
      <c r="O511" s="23"/>
      <c r="P511" s="23"/>
    </row>
    <row r="512" spans="2:16" ht="12.75">
      <c r="B512" s="27"/>
      <c r="C512" s="22"/>
      <c r="D512" s="23"/>
      <c r="E512" s="23"/>
      <c r="F512" s="23"/>
      <c r="G512" s="23"/>
      <c r="H512" s="24"/>
      <c r="I512" s="24"/>
      <c r="J512" s="22"/>
      <c r="L512" s="22"/>
      <c r="M512" s="23"/>
      <c r="N512" s="23"/>
      <c r="O512" s="23"/>
      <c r="P512" s="23"/>
    </row>
    <row r="513" spans="2:16" ht="12.75">
      <c r="B513" s="27"/>
      <c r="C513" s="22"/>
      <c r="D513" s="23"/>
      <c r="E513" s="23"/>
      <c r="F513" s="23"/>
      <c r="G513" s="23"/>
      <c r="H513" s="24"/>
      <c r="I513" s="24"/>
      <c r="J513" s="22"/>
      <c r="L513" s="22"/>
      <c r="M513" s="23"/>
      <c r="N513" s="23"/>
      <c r="O513" s="23"/>
      <c r="P513" s="23"/>
    </row>
    <row r="514" spans="2:16" ht="12.75">
      <c r="B514" s="27"/>
      <c r="C514" s="22"/>
      <c r="D514" s="23"/>
      <c r="E514" s="23"/>
      <c r="F514" s="23"/>
      <c r="G514" s="23"/>
      <c r="H514" s="24"/>
      <c r="I514" s="24"/>
      <c r="J514" s="22"/>
      <c r="L514" s="22"/>
      <c r="M514" s="23"/>
      <c r="N514" s="23"/>
      <c r="O514" s="23"/>
      <c r="P514" s="23"/>
    </row>
    <row r="515" spans="2:16" ht="12.75">
      <c r="B515" s="27"/>
      <c r="C515" s="22"/>
      <c r="D515" s="23"/>
      <c r="E515" s="23"/>
      <c r="F515" s="23"/>
      <c r="G515" s="23"/>
      <c r="H515" s="24"/>
      <c r="I515" s="24"/>
      <c r="J515" s="22"/>
      <c r="L515" s="22"/>
      <c r="M515" s="23"/>
      <c r="N515" s="23"/>
      <c r="O515" s="23"/>
      <c r="P515" s="23"/>
    </row>
    <row r="516" spans="2:16" ht="12.75">
      <c r="B516" s="27"/>
      <c r="C516" s="22"/>
      <c r="D516" s="23"/>
      <c r="E516" s="23"/>
      <c r="F516" s="23"/>
      <c r="G516" s="23"/>
      <c r="H516" s="24"/>
      <c r="I516" s="24"/>
      <c r="J516" s="22"/>
      <c r="L516" s="22"/>
      <c r="M516" s="23"/>
      <c r="N516" s="23"/>
      <c r="O516" s="23"/>
      <c r="P516" s="23"/>
    </row>
    <row r="517" spans="2:16" ht="12.75">
      <c r="B517" s="27"/>
      <c r="C517" s="22"/>
      <c r="D517" s="23"/>
      <c r="E517" s="23"/>
      <c r="F517" s="23"/>
      <c r="G517" s="23"/>
      <c r="H517" s="24"/>
      <c r="I517" s="24"/>
      <c r="J517" s="22"/>
      <c r="L517" s="22"/>
      <c r="M517" s="23"/>
      <c r="N517" s="23"/>
      <c r="O517" s="23"/>
      <c r="P517" s="23"/>
    </row>
    <row r="518" spans="2:16" ht="12.75">
      <c r="B518" s="27"/>
      <c r="C518" s="22"/>
      <c r="D518" s="23"/>
      <c r="E518" s="23"/>
      <c r="F518" s="23"/>
      <c r="G518" s="23"/>
      <c r="H518" s="24"/>
      <c r="I518" s="24"/>
      <c r="J518" s="22"/>
      <c r="L518" s="22"/>
      <c r="M518" s="23"/>
      <c r="N518" s="23"/>
      <c r="O518" s="23"/>
      <c r="P518" s="23"/>
    </row>
    <row r="519" spans="2:16" ht="12.75">
      <c r="B519" s="27"/>
      <c r="C519" s="22"/>
      <c r="D519" s="23"/>
      <c r="E519" s="23"/>
      <c r="F519" s="23"/>
      <c r="G519" s="23"/>
      <c r="H519" s="24"/>
      <c r="I519" s="24"/>
      <c r="J519" s="22"/>
      <c r="L519" s="22"/>
      <c r="M519" s="23"/>
      <c r="N519" s="23"/>
      <c r="O519" s="23"/>
      <c r="P519" s="23"/>
    </row>
    <row r="520" spans="2:16" ht="12.75">
      <c r="B520" s="27"/>
      <c r="C520" s="22"/>
      <c r="D520" s="23"/>
      <c r="E520" s="23"/>
      <c r="F520" s="23"/>
      <c r="G520" s="23"/>
      <c r="H520" s="24"/>
      <c r="I520" s="24"/>
      <c r="J520" s="22"/>
      <c r="L520" s="22"/>
      <c r="M520" s="23"/>
      <c r="N520" s="23"/>
      <c r="O520" s="23"/>
      <c r="P520" s="23"/>
    </row>
    <row r="521" spans="2:16" ht="12.75">
      <c r="B521" s="27"/>
      <c r="C521" s="22"/>
      <c r="D521" s="23"/>
      <c r="E521" s="23"/>
      <c r="F521" s="23"/>
      <c r="G521" s="23"/>
      <c r="H521" s="24"/>
      <c r="I521" s="24"/>
      <c r="J521" s="22"/>
      <c r="L521" s="22"/>
      <c r="M521" s="23"/>
      <c r="N521" s="23"/>
      <c r="O521" s="23"/>
      <c r="P521" s="23"/>
    </row>
    <row r="522" spans="2:16" ht="12.75">
      <c r="B522" s="27"/>
      <c r="C522" s="22"/>
      <c r="D522" s="23"/>
      <c r="E522" s="23"/>
      <c r="F522" s="23"/>
      <c r="G522" s="23"/>
      <c r="H522" s="24"/>
      <c r="I522" s="24"/>
      <c r="J522" s="22"/>
      <c r="L522" s="22"/>
      <c r="M522" s="23"/>
      <c r="N522" s="23"/>
      <c r="O522" s="23"/>
      <c r="P522" s="23"/>
    </row>
    <row r="523" spans="2:16" ht="12.75">
      <c r="B523" s="27"/>
      <c r="C523" s="22"/>
      <c r="D523" s="23"/>
      <c r="E523" s="23"/>
      <c r="F523" s="23"/>
      <c r="G523" s="23"/>
      <c r="H523" s="24"/>
      <c r="I523" s="24"/>
      <c r="J523" s="22"/>
      <c r="L523" s="22"/>
      <c r="M523" s="23"/>
      <c r="N523" s="23"/>
      <c r="O523" s="23"/>
      <c r="P523" s="23"/>
    </row>
    <row r="524" spans="2:16" ht="12.75">
      <c r="B524" s="27"/>
      <c r="C524" s="22"/>
      <c r="D524" s="23"/>
      <c r="E524" s="23"/>
      <c r="F524" s="23"/>
      <c r="G524" s="23"/>
      <c r="H524" s="24"/>
      <c r="I524" s="24"/>
      <c r="J524" s="22"/>
      <c r="L524" s="22"/>
      <c r="M524" s="23"/>
      <c r="N524" s="23"/>
      <c r="O524" s="23"/>
      <c r="P524" s="23"/>
    </row>
    <row r="525" spans="2:16" ht="12.75">
      <c r="B525" s="27"/>
      <c r="C525" s="22"/>
      <c r="D525" s="23"/>
      <c r="E525" s="23"/>
      <c r="F525" s="23"/>
      <c r="G525" s="23"/>
      <c r="H525" s="24"/>
      <c r="I525" s="24"/>
      <c r="J525" s="22"/>
      <c r="L525" s="22"/>
      <c r="M525" s="23"/>
      <c r="N525" s="23"/>
      <c r="O525" s="23"/>
      <c r="P525" s="23"/>
    </row>
    <row r="526" spans="2:16" ht="12.75">
      <c r="B526" s="27"/>
      <c r="C526" s="22"/>
      <c r="D526" s="23"/>
      <c r="E526" s="23"/>
      <c r="F526" s="23"/>
      <c r="G526" s="23"/>
      <c r="H526" s="24"/>
      <c r="I526" s="24"/>
      <c r="J526" s="22"/>
      <c r="L526" s="22"/>
      <c r="M526" s="23"/>
      <c r="N526" s="23"/>
      <c r="O526" s="23"/>
      <c r="P526" s="23"/>
    </row>
    <row r="527" spans="2:16" ht="12.75">
      <c r="B527" s="27"/>
      <c r="C527" s="22"/>
      <c r="D527" s="23"/>
      <c r="E527" s="23"/>
      <c r="F527" s="23"/>
      <c r="G527" s="23"/>
      <c r="H527" s="24"/>
      <c r="I527" s="24"/>
      <c r="J527" s="22"/>
      <c r="L527" s="22"/>
      <c r="M527" s="23"/>
      <c r="N527" s="23"/>
      <c r="O527" s="23"/>
      <c r="P527" s="23"/>
    </row>
    <row r="528" spans="2:16" ht="12.75">
      <c r="B528" s="27"/>
      <c r="C528" s="22"/>
      <c r="D528" s="23"/>
      <c r="E528" s="23"/>
      <c r="F528" s="23"/>
      <c r="G528" s="23"/>
      <c r="H528" s="24"/>
      <c r="I528" s="24"/>
      <c r="J528" s="22"/>
      <c r="L528" s="22"/>
      <c r="M528" s="23"/>
      <c r="N528" s="23"/>
      <c r="O528" s="23"/>
      <c r="P528" s="23"/>
    </row>
    <row r="529" spans="2:16" ht="12.75">
      <c r="B529" s="27"/>
      <c r="C529" s="22"/>
      <c r="D529" s="23"/>
      <c r="E529" s="23"/>
      <c r="F529" s="23"/>
      <c r="G529" s="23"/>
      <c r="H529" s="24"/>
      <c r="I529" s="24"/>
      <c r="J529" s="22"/>
      <c r="L529" s="22"/>
      <c r="M529" s="23"/>
      <c r="N529" s="23"/>
      <c r="O529" s="23"/>
      <c r="P529" s="23"/>
    </row>
    <row r="530" spans="2:16" ht="12.75">
      <c r="B530" s="27"/>
      <c r="C530" s="22"/>
      <c r="D530" s="23"/>
      <c r="E530" s="23"/>
      <c r="F530" s="23"/>
      <c r="G530" s="23"/>
      <c r="H530" s="24"/>
      <c r="I530" s="24"/>
      <c r="J530" s="22"/>
      <c r="L530" s="22"/>
      <c r="M530" s="23"/>
      <c r="N530" s="23"/>
      <c r="O530" s="23"/>
      <c r="P530" s="23"/>
    </row>
    <row r="531" spans="2:16" ht="12.75">
      <c r="B531" s="27"/>
      <c r="C531" s="22"/>
      <c r="D531" s="23"/>
      <c r="E531" s="23"/>
      <c r="F531" s="23"/>
      <c r="G531" s="23"/>
      <c r="H531" s="24"/>
      <c r="I531" s="24"/>
      <c r="J531" s="22"/>
      <c r="L531" s="22"/>
      <c r="M531" s="23"/>
      <c r="N531" s="23"/>
      <c r="O531" s="23"/>
      <c r="P531" s="23"/>
    </row>
    <row r="532" spans="2:16" ht="12.75">
      <c r="B532" s="27"/>
      <c r="C532" s="22"/>
      <c r="D532" s="23"/>
      <c r="E532" s="23"/>
      <c r="F532" s="23"/>
      <c r="G532" s="23"/>
      <c r="H532" s="24"/>
      <c r="I532" s="24"/>
      <c r="J532" s="22"/>
      <c r="L532" s="22"/>
      <c r="M532" s="23"/>
      <c r="N532" s="23"/>
      <c r="O532" s="23"/>
      <c r="P532" s="23"/>
    </row>
    <row r="533" spans="2:16" ht="12.75">
      <c r="B533" s="27"/>
      <c r="C533" s="22"/>
      <c r="D533" s="23"/>
      <c r="E533" s="23"/>
      <c r="F533" s="23"/>
      <c r="G533" s="23"/>
      <c r="H533" s="24"/>
      <c r="I533" s="24"/>
      <c r="J533" s="22"/>
      <c r="L533" s="22"/>
      <c r="M533" s="23"/>
      <c r="N533" s="23"/>
      <c r="O533" s="23"/>
      <c r="P533" s="23"/>
    </row>
    <row r="534" spans="2:16" ht="12.75">
      <c r="B534" s="27"/>
      <c r="C534" s="22"/>
      <c r="D534" s="23"/>
      <c r="E534" s="23"/>
      <c r="F534" s="23"/>
      <c r="G534" s="23"/>
      <c r="H534" s="24"/>
      <c r="I534" s="24"/>
      <c r="J534" s="22"/>
      <c r="L534" s="22"/>
      <c r="M534" s="23"/>
      <c r="N534" s="23"/>
      <c r="O534" s="23"/>
      <c r="P534" s="23"/>
    </row>
    <row r="535" spans="2:16" ht="12.75">
      <c r="B535" s="27"/>
      <c r="C535" s="22"/>
      <c r="D535" s="23"/>
      <c r="E535" s="23"/>
      <c r="F535" s="23"/>
      <c r="G535" s="23"/>
      <c r="H535" s="24"/>
      <c r="I535" s="24"/>
      <c r="J535" s="22"/>
      <c r="L535" s="22"/>
      <c r="M535" s="23"/>
      <c r="N535" s="23"/>
      <c r="O535" s="23"/>
      <c r="P535" s="23"/>
    </row>
    <row r="536" spans="2:16" ht="12.75">
      <c r="B536" s="27"/>
      <c r="C536" s="22"/>
      <c r="D536" s="23"/>
      <c r="E536" s="23"/>
      <c r="F536" s="23"/>
      <c r="G536" s="23"/>
      <c r="H536" s="24"/>
      <c r="I536" s="24"/>
      <c r="J536" s="22"/>
      <c r="L536" s="22"/>
      <c r="M536" s="23"/>
      <c r="N536" s="23"/>
      <c r="O536" s="23"/>
      <c r="P536" s="23"/>
    </row>
    <row r="537" spans="2:16" ht="12.75">
      <c r="B537" s="27"/>
      <c r="C537" s="22"/>
      <c r="D537" s="23"/>
      <c r="E537" s="23"/>
      <c r="F537" s="23"/>
      <c r="G537" s="23"/>
      <c r="H537" s="24"/>
      <c r="I537" s="24"/>
      <c r="J537" s="22"/>
      <c r="L537" s="22"/>
      <c r="M537" s="23"/>
      <c r="N537" s="23"/>
      <c r="O537" s="23"/>
      <c r="P537" s="23"/>
    </row>
    <row r="538" spans="2:16" ht="12.75">
      <c r="B538" s="27"/>
      <c r="C538" s="22"/>
      <c r="D538" s="23"/>
      <c r="E538" s="23"/>
      <c r="F538" s="23"/>
      <c r="G538" s="23"/>
      <c r="H538" s="24"/>
      <c r="I538" s="24"/>
      <c r="J538" s="22"/>
      <c r="L538" s="22"/>
      <c r="M538" s="23"/>
      <c r="N538" s="23"/>
      <c r="O538" s="23"/>
      <c r="P538" s="23"/>
    </row>
    <row r="539" spans="2:16" ht="12.75">
      <c r="B539" s="27"/>
      <c r="C539" s="22"/>
      <c r="D539" s="23"/>
      <c r="E539" s="23"/>
      <c r="F539" s="23"/>
      <c r="G539" s="23"/>
      <c r="H539" s="24"/>
      <c r="I539" s="24"/>
      <c r="J539" s="22"/>
      <c r="L539" s="22"/>
      <c r="M539" s="23"/>
      <c r="N539" s="23"/>
      <c r="O539" s="23"/>
      <c r="P539" s="23"/>
    </row>
    <row r="540" spans="2:16" ht="12.75">
      <c r="B540" s="27"/>
      <c r="C540" s="22"/>
      <c r="D540" s="23"/>
      <c r="E540" s="23"/>
      <c r="F540" s="23"/>
      <c r="G540" s="23"/>
      <c r="H540" s="24"/>
      <c r="I540" s="24"/>
      <c r="J540" s="22"/>
      <c r="L540" s="22"/>
      <c r="M540" s="23"/>
      <c r="N540" s="23"/>
      <c r="O540" s="23"/>
      <c r="P540" s="23"/>
    </row>
    <row r="541" spans="2:16" ht="12.75">
      <c r="B541" s="27"/>
      <c r="C541" s="22"/>
      <c r="D541" s="23"/>
      <c r="E541" s="23"/>
      <c r="F541" s="23"/>
      <c r="G541" s="23"/>
      <c r="H541" s="24"/>
      <c r="I541" s="24"/>
      <c r="J541" s="22"/>
      <c r="L541" s="22"/>
      <c r="M541" s="23"/>
      <c r="N541" s="23"/>
      <c r="O541" s="23"/>
      <c r="P541" s="23"/>
    </row>
    <row r="542" spans="2:16" ht="12.75">
      <c r="B542" s="27"/>
      <c r="C542" s="22"/>
      <c r="D542" s="23"/>
      <c r="E542" s="23"/>
      <c r="F542" s="23"/>
      <c r="G542" s="23"/>
      <c r="H542" s="24"/>
      <c r="I542" s="24"/>
      <c r="J542" s="22"/>
      <c r="L542" s="22"/>
      <c r="M542" s="23"/>
      <c r="N542" s="23"/>
      <c r="O542" s="23"/>
      <c r="P542" s="23"/>
    </row>
    <row r="543" spans="2:16" ht="12.75">
      <c r="B543" s="27"/>
      <c r="C543" s="22"/>
      <c r="D543" s="23"/>
      <c r="E543" s="23"/>
      <c r="F543" s="23"/>
      <c r="G543" s="23"/>
      <c r="H543" s="24"/>
      <c r="I543" s="24"/>
      <c r="J543" s="22"/>
      <c r="L543" s="22"/>
      <c r="M543" s="23"/>
      <c r="N543" s="23"/>
      <c r="O543" s="23"/>
      <c r="P543" s="23"/>
    </row>
    <row r="544" spans="2:16" ht="12.75">
      <c r="B544" s="27"/>
      <c r="C544" s="22"/>
      <c r="D544" s="23"/>
      <c r="E544" s="23"/>
      <c r="F544" s="23"/>
      <c r="G544" s="23"/>
      <c r="H544" s="24"/>
      <c r="I544" s="24"/>
      <c r="J544" s="22"/>
      <c r="L544" s="22"/>
      <c r="M544" s="23"/>
      <c r="N544" s="23"/>
      <c r="O544" s="23"/>
      <c r="P544" s="23"/>
    </row>
    <row r="545" spans="2:16" ht="12.75">
      <c r="B545" s="27"/>
      <c r="C545" s="22"/>
      <c r="D545" s="23"/>
      <c r="E545" s="23"/>
      <c r="F545" s="23"/>
      <c r="G545" s="23"/>
      <c r="H545" s="24"/>
      <c r="I545" s="24"/>
      <c r="J545" s="22"/>
      <c r="L545" s="22"/>
      <c r="M545" s="23"/>
      <c r="N545" s="23"/>
      <c r="O545" s="23"/>
      <c r="P545" s="23"/>
    </row>
    <row r="546" spans="2:16" ht="12.75">
      <c r="B546" s="27"/>
      <c r="C546" s="22"/>
      <c r="D546" s="23"/>
      <c r="E546" s="23"/>
      <c r="F546" s="23"/>
      <c r="G546" s="23"/>
      <c r="H546" s="24"/>
      <c r="I546" s="24"/>
      <c r="J546" s="22"/>
      <c r="L546" s="22"/>
      <c r="M546" s="23"/>
      <c r="N546" s="23"/>
      <c r="O546" s="23"/>
      <c r="P546" s="23"/>
    </row>
    <row r="547" spans="2:16" ht="12.75">
      <c r="B547" s="27"/>
      <c r="C547" s="22"/>
      <c r="D547" s="23"/>
      <c r="E547" s="23"/>
      <c r="F547" s="23"/>
      <c r="G547" s="23"/>
      <c r="H547" s="24"/>
      <c r="I547" s="24"/>
      <c r="J547" s="22"/>
      <c r="L547" s="22"/>
      <c r="M547" s="23"/>
      <c r="N547" s="23"/>
      <c r="O547" s="23"/>
      <c r="P547" s="23"/>
    </row>
    <row r="548" spans="2:16" ht="12.75">
      <c r="B548" s="27"/>
      <c r="C548" s="22"/>
      <c r="D548" s="23"/>
      <c r="E548" s="23"/>
      <c r="F548" s="23"/>
      <c r="G548" s="23"/>
      <c r="H548" s="24"/>
      <c r="I548" s="24"/>
      <c r="J548" s="22"/>
      <c r="L548" s="22"/>
      <c r="M548" s="23"/>
      <c r="N548" s="23"/>
      <c r="O548" s="23"/>
      <c r="P548" s="23"/>
    </row>
    <row r="549" spans="2:16" ht="12.75">
      <c r="B549" s="27"/>
      <c r="C549" s="22"/>
      <c r="D549" s="23"/>
      <c r="E549" s="23"/>
      <c r="F549" s="23"/>
      <c r="G549" s="23"/>
      <c r="H549" s="24"/>
      <c r="I549" s="24"/>
      <c r="J549" s="22"/>
      <c r="L549" s="22"/>
      <c r="M549" s="23"/>
      <c r="N549" s="23"/>
      <c r="O549" s="23"/>
      <c r="P549" s="23"/>
    </row>
    <row r="550" spans="2:16" ht="12.75">
      <c r="B550" s="27"/>
      <c r="C550" s="22"/>
      <c r="D550" s="23"/>
      <c r="E550" s="23"/>
      <c r="F550" s="23"/>
      <c r="G550" s="23"/>
      <c r="H550" s="24"/>
      <c r="I550" s="24"/>
      <c r="J550" s="22"/>
      <c r="L550" s="22"/>
      <c r="M550" s="23"/>
      <c r="N550" s="23"/>
      <c r="O550" s="23"/>
      <c r="P550" s="23"/>
    </row>
    <row r="551" spans="2:16" ht="12.75">
      <c r="B551" s="27"/>
      <c r="C551" s="22"/>
      <c r="D551" s="23"/>
      <c r="E551" s="23"/>
      <c r="F551" s="23"/>
      <c r="G551" s="23"/>
      <c r="H551" s="24"/>
      <c r="I551" s="24"/>
      <c r="J551" s="22"/>
      <c r="L551" s="22"/>
      <c r="M551" s="23"/>
      <c r="N551" s="23"/>
      <c r="O551" s="23"/>
      <c r="P551" s="23"/>
    </row>
    <row r="552" spans="2:16" ht="12.75">
      <c r="B552" s="27"/>
      <c r="C552" s="22"/>
      <c r="D552" s="23"/>
      <c r="E552" s="23"/>
      <c r="F552" s="23"/>
      <c r="G552" s="23"/>
      <c r="H552" s="24"/>
      <c r="I552" s="24"/>
      <c r="J552" s="22"/>
      <c r="L552" s="22"/>
      <c r="M552" s="23"/>
      <c r="N552" s="23"/>
      <c r="O552" s="23"/>
      <c r="P552" s="23"/>
    </row>
    <row r="553" spans="2:16" ht="12.75">
      <c r="B553" s="27"/>
      <c r="C553" s="22"/>
      <c r="D553" s="23"/>
      <c r="E553" s="23"/>
      <c r="F553" s="23"/>
      <c r="G553" s="23"/>
      <c r="H553" s="24"/>
      <c r="I553" s="24"/>
      <c r="J553" s="22"/>
      <c r="L553" s="22"/>
      <c r="M553" s="23"/>
      <c r="N553" s="23"/>
      <c r="O553" s="23"/>
      <c r="P553" s="23"/>
    </row>
    <row r="554" spans="2:16" ht="12.75">
      <c r="B554" s="27"/>
      <c r="C554" s="22"/>
      <c r="D554" s="23"/>
      <c r="E554" s="23"/>
      <c r="F554" s="23"/>
      <c r="G554" s="23"/>
      <c r="H554" s="24"/>
      <c r="I554" s="24"/>
      <c r="J554" s="22"/>
      <c r="L554" s="22"/>
      <c r="M554" s="23"/>
      <c r="N554" s="23"/>
      <c r="O554" s="23"/>
      <c r="P554" s="23"/>
    </row>
    <row r="555" spans="2:16" ht="12.75">
      <c r="B555" s="27"/>
      <c r="C555" s="22"/>
      <c r="D555" s="23"/>
      <c r="E555" s="23"/>
      <c r="F555" s="23"/>
      <c r="G555" s="23"/>
      <c r="H555" s="24"/>
      <c r="I555" s="24"/>
      <c r="J555" s="22"/>
      <c r="L555" s="22"/>
      <c r="M555" s="23"/>
      <c r="N555" s="23"/>
      <c r="O555" s="23"/>
      <c r="P555" s="23"/>
    </row>
    <row r="556" spans="2:16" ht="12.75">
      <c r="B556" s="27"/>
      <c r="C556" s="22"/>
      <c r="D556" s="23"/>
      <c r="E556" s="23"/>
      <c r="F556" s="23"/>
      <c r="G556" s="23"/>
      <c r="H556" s="24"/>
      <c r="I556" s="24"/>
      <c r="J556" s="22"/>
      <c r="L556" s="22"/>
      <c r="M556" s="23"/>
      <c r="N556" s="23"/>
      <c r="O556" s="23"/>
      <c r="P556" s="23"/>
    </row>
    <row r="557" spans="2:16" ht="12.75">
      <c r="B557" s="27"/>
      <c r="C557" s="22"/>
      <c r="D557" s="23"/>
      <c r="E557" s="23"/>
      <c r="F557" s="23"/>
      <c r="G557" s="23"/>
      <c r="H557" s="24"/>
      <c r="I557" s="24"/>
      <c r="J557" s="22"/>
      <c r="L557" s="22"/>
      <c r="M557" s="23"/>
      <c r="N557" s="23"/>
      <c r="O557" s="23"/>
      <c r="P557" s="23"/>
    </row>
    <row r="558" spans="2:16" ht="12.75">
      <c r="B558" s="27"/>
      <c r="C558" s="22"/>
      <c r="D558" s="23"/>
      <c r="E558" s="23"/>
      <c r="F558" s="23"/>
      <c r="G558" s="23"/>
      <c r="H558" s="24"/>
      <c r="I558" s="24"/>
      <c r="J558" s="22"/>
      <c r="L558" s="22"/>
      <c r="M558" s="23"/>
      <c r="N558" s="23"/>
      <c r="O558" s="23"/>
      <c r="P558" s="23"/>
    </row>
    <row r="559" spans="2:16" ht="12.75">
      <c r="B559" s="27"/>
      <c r="C559" s="22"/>
      <c r="D559" s="23"/>
      <c r="E559" s="23"/>
      <c r="F559" s="23"/>
      <c r="G559" s="23"/>
      <c r="H559" s="24"/>
      <c r="I559" s="24"/>
      <c r="J559" s="22"/>
      <c r="L559" s="22"/>
      <c r="M559" s="23"/>
      <c r="N559" s="23"/>
      <c r="O559" s="23"/>
      <c r="P559" s="23"/>
    </row>
    <row r="560" spans="2:16" ht="12.75">
      <c r="B560" s="27"/>
      <c r="C560" s="22"/>
      <c r="D560" s="23"/>
      <c r="E560" s="23"/>
      <c r="F560" s="23"/>
      <c r="G560" s="23"/>
      <c r="H560" s="24"/>
      <c r="I560" s="24"/>
      <c r="J560" s="22"/>
      <c r="L560" s="22"/>
      <c r="M560" s="23"/>
      <c r="N560" s="23"/>
      <c r="O560" s="23"/>
      <c r="P560" s="23"/>
    </row>
    <row r="561" spans="2:16" ht="12.75">
      <c r="B561" s="27"/>
      <c r="C561" s="22"/>
      <c r="D561" s="23"/>
      <c r="E561" s="23"/>
      <c r="F561" s="23"/>
      <c r="G561" s="23"/>
      <c r="H561" s="24"/>
      <c r="I561" s="24"/>
      <c r="J561" s="22"/>
      <c r="L561" s="22"/>
      <c r="M561" s="23"/>
      <c r="N561" s="23"/>
      <c r="O561" s="23"/>
      <c r="P561" s="23"/>
    </row>
    <row r="562" spans="2:16" ht="12.75">
      <c r="B562" s="27"/>
      <c r="C562" s="22"/>
      <c r="D562" s="23"/>
      <c r="E562" s="23"/>
      <c r="F562" s="23"/>
      <c r="G562" s="23"/>
      <c r="H562" s="24"/>
      <c r="I562" s="24"/>
      <c r="J562" s="22"/>
      <c r="L562" s="22"/>
      <c r="M562" s="23"/>
      <c r="N562" s="23"/>
      <c r="O562" s="23"/>
      <c r="P562" s="23"/>
    </row>
    <row r="563" spans="2:16" ht="12.75">
      <c r="B563" s="27"/>
      <c r="C563" s="22"/>
      <c r="D563" s="23"/>
      <c r="E563" s="23"/>
      <c r="F563" s="23"/>
      <c r="G563" s="23"/>
      <c r="H563" s="24"/>
      <c r="I563" s="24"/>
      <c r="J563" s="22"/>
      <c r="L563" s="22"/>
      <c r="M563" s="23"/>
      <c r="N563" s="23"/>
      <c r="O563" s="23"/>
      <c r="P563" s="23"/>
    </row>
    <row r="564" spans="2:16" ht="12.75">
      <c r="B564" s="27"/>
      <c r="C564" s="22"/>
      <c r="D564" s="23"/>
      <c r="E564" s="23"/>
      <c r="F564" s="23"/>
      <c r="G564" s="23"/>
      <c r="H564" s="24"/>
      <c r="I564" s="24"/>
      <c r="J564" s="22"/>
      <c r="L564" s="22"/>
      <c r="M564" s="23"/>
      <c r="N564" s="23"/>
      <c r="O564" s="23"/>
      <c r="P564" s="23"/>
    </row>
    <row r="565" spans="2:16" ht="12.75">
      <c r="B565" s="27"/>
      <c r="C565" s="22"/>
      <c r="D565" s="23"/>
      <c r="E565" s="23"/>
      <c r="F565" s="23"/>
      <c r="G565" s="23"/>
      <c r="H565" s="24"/>
      <c r="I565" s="24"/>
      <c r="J565" s="22"/>
      <c r="L565" s="22"/>
      <c r="M565" s="23"/>
      <c r="N565" s="23"/>
      <c r="O565" s="23"/>
      <c r="P565" s="23"/>
    </row>
    <row r="566" spans="2:16" ht="12.75">
      <c r="B566" s="27"/>
      <c r="C566" s="22"/>
      <c r="D566" s="23"/>
      <c r="E566" s="23"/>
      <c r="F566" s="23"/>
      <c r="G566" s="23"/>
      <c r="H566" s="24"/>
      <c r="I566" s="24"/>
      <c r="J566" s="22"/>
      <c r="L566" s="22"/>
      <c r="M566" s="23"/>
      <c r="N566" s="23"/>
      <c r="O566" s="23"/>
      <c r="P566" s="23"/>
    </row>
    <row r="567" spans="2:16" ht="12.75">
      <c r="B567" s="27"/>
      <c r="C567" s="22"/>
      <c r="D567" s="23"/>
      <c r="E567" s="23"/>
      <c r="F567" s="23"/>
      <c r="G567" s="23"/>
      <c r="H567" s="24"/>
      <c r="I567" s="24"/>
      <c r="J567" s="22"/>
      <c r="L567" s="22"/>
      <c r="M567" s="23"/>
      <c r="N567" s="23"/>
      <c r="O567" s="23"/>
      <c r="P567" s="23"/>
    </row>
    <row r="568" spans="2:16" ht="12.75">
      <c r="B568" s="27"/>
      <c r="C568" s="22"/>
      <c r="D568" s="23"/>
      <c r="E568" s="23"/>
      <c r="F568" s="23"/>
      <c r="G568" s="23"/>
      <c r="H568" s="24"/>
      <c r="I568" s="24"/>
      <c r="J568" s="22"/>
      <c r="L568" s="22"/>
      <c r="M568" s="23"/>
      <c r="N568" s="23"/>
      <c r="O568" s="23"/>
      <c r="P568" s="23"/>
    </row>
    <row r="569" spans="2:16" ht="12.75">
      <c r="B569" s="27"/>
      <c r="C569" s="22"/>
      <c r="D569" s="23"/>
      <c r="E569" s="23"/>
      <c r="F569" s="23"/>
      <c r="G569" s="23"/>
      <c r="H569" s="24"/>
      <c r="I569" s="24"/>
      <c r="J569" s="22"/>
      <c r="L569" s="22"/>
      <c r="M569" s="23"/>
      <c r="N569" s="23"/>
      <c r="O569" s="23"/>
      <c r="P569" s="23"/>
    </row>
    <row r="570" spans="2:16" ht="12.75">
      <c r="B570" s="27"/>
      <c r="C570" s="22"/>
      <c r="D570" s="23"/>
      <c r="E570" s="23"/>
      <c r="F570" s="23"/>
      <c r="G570" s="23"/>
      <c r="H570" s="24"/>
      <c r="I570" s="24"/>
      <c r="J570" s="22"/>
      <c r="L570" s="22"/>
      <c r="M570" s="23"/>
      <c r="N570" s="23"/>
      <c r="O570" s="23"/>
      <c r="P570" s="23"/>
    </row>
    <row r="571" spans="2:16" ht="12.75">
      <c r="B571" s="27"/>
      <c r="C571" s="22"/>
      <c r="D571" s="23"/>
      <c r="E571" s="23"/>
      <c r="F571" s="23"/>
      <c r="G571" s="23"/>
      <c r="H571" s="24"/>
      <c r="I571" s="24"/>
      <c r="J571" s="22"/>
      <c r="L571" s="22"/>
      <c r="M571" s="23"/>
      <c r="N571" s="23"/>
      <c r="O571" s="23"/>
      <c r="P571" s="23"/>
    </row>
    <row r="572" spans="2:16" ht="12.75">
      <c r="B572" s="27"/>
      <c r="C572" s="22"/>
      <c r="D572" s="23"/>
      <c r="E572" s="23"/>
      <c r="F572" s="23"/>
      <c r="G572" s="23"/>
      <c r="H572" s="24"/>
      <c r="I572" s="24"/>
      <c r="J572" s="22"/>
      <c r="L572" s="22"/>
      <c r="M572" s="23"/>
      <c r="N572" s="23"/>
      <c r="O572" s="23"/>
      <c r="P572" s="23"/>
    </row>
    <row r="573" spans="2:16" ht="12.75">
      <c r="B573" s="27"/>
      <c r="C573" s="22"/>
      <c r="D573" s="23"/>
      <c r="E573" s="23"/>
      <c r="F573" s="23"/>
      <c r="G573" s="23"/>
      <c r="H573" s="24"/>
      <c r="I573" s="24"/>
      <c r="J573" s="22"/>
      <c r="L573" s="22"/>
      <c r="M573" s="23"/>
      <c r="N573" s="23"/>
      <c r="O573" s="23"/>
      <c r="P573" s="23"/>
    </row>
    <row r="574" spans="2:16" ht="12.75">
      <c r="B574" s="27"/>
      <c r="C574" s="22"/>
      <c r="D574" s="23"/>
      <c r="E574" s="23"/>
      <c r="F574" s="23"/>
      <c r="G574" s="23"/>
      <c r="H574" s="24"/>
      <c r="I574" s="24"/>
      <c r="J574" s="22"/>
      <c r="L574" s="22"/>
      <c r="M574" s="23"/>
      <c r="N574" s="23"/>
      <c r="O574" s="23"/>
      <c r="P574" s="23"/>
    </row>
    <row r="575" spans="2:16" ht="12.75">
      <c r="B575" s="27"/>
      <c r="C575" s="22"/>
      <c r="D575" s="23"/>
      <c r="E575" s="23"/>
      <c r="F575" s="23"/>
      <c r="G575" s="23"/>
      <c r="H575" s="24"/>
      <c r="I575" s="24"/>
      <c r="J575" s="22"/>
      <c r="L575" s="22"/>
      <c r="M575" s="23"/>
      <c r="N575" s="23"/>
      <c r="O575" s="23"/>
      <c r="P575" s="23"/>
    </row>
    <row r="576" spans="2:16" ht="12.75">
      <c r="B576" s="27"/>
      <c r="C576" s="22"/>
      <c r="D576" s="23"/>
      <c r="E576" s="23"/>
      <c r="F576" s="23"/>
      <c r="G576" s="23"/>
      <c r="H576" s="24"/>
      <c r="I576" s="24"/>
      <c r="J576" s="22"/>
      <c r="L576" s="22"/>
      <c r="M576" s="23"/>
      <c r="N576" s="23"/>
      <c r="O576" s="23"/>
      <c r="P576" s="23"/>
    </row>
    <row r="577" spans="2:16" ht="12.75">
      <c r="B577" s="27"/>
      <c r="C577" s="22"/>
      <c r="D577" s="23"/>
      <c r="E577" s="23"/>
      <c r="F577" s="23"/>
      <c r="G577" s="23"/>
      <c r="H577" s="24"/>
      <c r="I577" s="24"/>
      <c r="J577" s="22"/>
      <c r="L577" s="22"/>
      <c r="M577" s="23"/>
      <c r="N577" s="23"/>
      <c r="O577" s="23"/>
      <c r="P577" s="23"/>
    </row>
    <row r="578" spans="2:16" ht="12.75">
      <c r="B578" s="27"/>
      <c r="C578" s="22"/>
      <c r="D578" s="23"/>
      <c r="E578" s="23"/>
      <c r="F578" s="23"/>
      <c r="G578" s="23"/>
      <c r="H578" s="24"/>
      <c r="I578" s="24"/>
      <c r="J578" s="22"/>
      <c r="L578" s="22"/>
      <c r="M578" s="23"/>
      <c r="N578" s="23"/>
      <c r="O578" s="23"/>
      <c r="P578" s="23"/>
    </row>
    <row r="579" spans="2:16" ht="12.75">
      <c r="B579" s="27"/>
      <c r="C579" s="22"/>
      <c r="D579" s="23"/>
      <c r="E579" s="23"/>
      <c r="F579" s="23"/>
      <c r="G579" s="23"/>
      <c r="H579" s="24"/>
      <c r="I579" s="24"/>
      <c r="J579" s="22"/>
      <c r="L579" s="22"/>
      <c r="M579" s="23"/>
      <c r="N579" s="23"/>
      <c r="O579" s="23"/>
      <c r="P579" s="23"/>
    </row>
    <row r="580" spans="2:16" ht="12.75">
      <c r="B580" s="27"/>
      <c r="C580" s="22"/>
      <c r="D580" s="23"/>
      <c r="E580" s="23"/>
      <c r="F580" s="23"/>
      <c r="G580" s="23"/>
      <c r="H580" s="24"/>
      <c r="I580" s="24"/>
      <c r="J580" s="22"/>
      <c r="L580" s="22"/>
      <c r="M580" s="23"/>
      <c r="N580" s="23"/>
      <c r="O580" s="23"/>
      <c r="P580" s="23"/>
    </row>
    <row r="581" spans="2:16" ht="12.75">
      <c r="B581" s="27"/>
      <c r="C581" s="22"/>
      <c r="D581" s="23"/>
      <c r="E581" s="23"/>
      <c r="F581" s="23"/>
      <c r="G581" s="23"/>
      <c r="H581" s="24"/>
      <c r="I581" s="24"/>
      <c r="J581" s="22"/>
      <c r="L581" s="22"/>
      <c r="M581" s="23"/>
      <c r="N581" s="23"/>
      <c r="O581" s="23"/>
      <c r="P581" s="23"/>
    </row>
    <row r="582" spans="2:16" ht="12.75">
      <c r="B582" s="27"/>
      <c r="C582" s="22"/>
      <c r="D582" s="23"/>
      <c r="E582" s="23"/>
      <c r="F582" s="23"/>
      <c r="G582" s="23"/>
      <c r="H582" s="24"/>
      <c r="I582" s="24"/>
      <c r="J582" s="22"/>
      <c r="L582" s="22"/>
      <c r="M582" s="23"/>
      <c r="N582" s="23"/>
      <c r="O582" s="23"/>
      <c r="P582" s="23"/>
    </row>
    <row r="583" spans="2:16" ht="12.75">
      <c r="B583" s="27"/>
      <c r="C583" s="22"/>
      <c r="D583" s="23"/>
      <c r="E583" s="23"/>
      <c r="F583" s="23"/>
      <c r="G583" s="23"/>
      <c r="H583" s="24"/>
      <c r="I583" s="24"/>
      <c r="J583" s="22"/>
      <c r="L583" s="22"/>
      <c r="M583" s="23"/>
      <c r="N583" s="23"/>
      <c r="O583" s="23"/>
      <c r="P583" s="23"/>
    </row>
    <row r="584" spans="2:16" ht="12.75">
      <c r="B584" s="27"/>
      <c r="C584" s="22"/>
      <c r="D584" s="23"/>
      <c r="E584" s="23"/>
      <c r="F584" s="23"/>
      <c r="G584" s="23"/>
      <c r="H584" s="24"/>
      <c r="I584" s="24"/>
      <c r="J584" s="22"/>
      <c r="L584" s="22"/>
      <c r="M584" s="23"/>
      <c r="N584" s="23"/>
      <c r="O584" s="23"/>
      <c r="P584" s="23"/>
    </row>
    <row r="585" spans="2:16" ht="12.75">
      <c r="B585" s="27"/>
      <c r="C585" s="22"/>
      <c r="D585" s="23"/>
      <c r="E585" s="23"/>
      <c r="F585" s="23"/>
      <c r="G585" s="23"/>
      <c r="H585" s="24"/>
      <c r="I585" s="24"/>
      <c r="J585" s="22"/>
      <c r="L585" s="22"/>
      <c r="M585" s="23"/>
      <c r="N585" s="23"/>
      <c r="O585" s="23"/>
      <c r="P585" s="23"/>
    </row>
    <row r="586" spans="2:16" ht="12.75">
      <c r="B586" s="27"/>
      <c r="C586" s="22"/>
      <c r="D586" s="23"/>
      <c r="E586" s="23"/>
      <c r="F586" s="23"/>
      <c r="G586" s="23"/>
      <c r="H586" s="24"/>
      <c r="I586" s="24"/>
      <c r="J586" s="22"/>
      <c r="L586" s="22"/>
      <c r="M586" s="23"/>
      <c r="N586" s="23"/>
      <c r="O586" s="23"/>
      <c r="P586" s="23"/>
    </row>
    <row r="587" spans="2:16" ht="12.75">
      <c r="B587" s="27"/>
      <c r="C587" s="22"/>
      <c r="D587" s="23"/>
      <c r="E587" s="23"/>
      <c r="F587" s="23"/>
      <c r="G587" s="23"/>
      <c r="H587" s="24"/>
      <c r="I587" s="24"/>
      <c r="J587" s="22"/>
      <c r="L587" s="22"/>
      <c r="M587" s="23"/>
      <c r="N587" s="23"/>
      <c r="O587" s="23"/>
      <c r="P587" s="23"/>
    </row>
    <row r="588" spans="2:16" ht="12.75">
      <c r="B588" s="27"/>
      <c r="C588" s="22"/>
      <c r="D588" s="23"/>
      <c r="E588" s="23"/>
      <c r="F588" s="23"/>
      <c r="G588" s="23"/>
      <c r="H588" s="24"/>
      <c r="I588" s="24"/>
      <c r="J588" s="22"/>
      <c r="L588" s="22"/>
      <c r="M588" s="23"/>
      <c r="N588" s="23"/>
      <c r="O588" s="23"/>
      <c r="P588" s="23"/>
    </row>
    <row r="589" spans="2:16" ht="12.75">
      <c r="B589" s="27"/>
      <c r="C589" s="22"/>
      <c r="D589" s="23"/>
      <c r="E589" s="23"/>
      <c r="F589" s="23"/>
      <c r="G589" s="23"/>
      <c r="H589" s="24"/>
      <c r="I589" s="24"/>
      <c r="J589" s="22"/>
      <c r="L589" s="22"/>
      <c r="M589" s="23"/>
      <c r="N589" s="23"/>
      <c r="O589" s="23"/>
      <c r="P589" s="23"/>
    </row>
    <row r="590" spans="2:16" ht="12.75">
      <c r="B590" s="27"/>
      <c r="C590" s="22"/>
      <c r="D590" s="23"/>
      <c r="E590" s="23"/>
      <c r="F590" s="23"/>
      <c r="G590" s="23"/>
      <c r="H590" s="24"/>
      <c r="I590" s="24"/>
      <c r="J590" s="22"/>
      <c r="L590" s="22"/>
      <c r="M590" s="23"/>
      <c r="N590" s="23"/>
      <c r="O590" s="23"/>
      <c r="P590" s="23"/>
    </row>
    <row r="591" spans="2:16" ht="12.75">
      <c r="B591" s="27"/>
      <c r="C591" s="22"/>
      <c r="D591" s="23"/>
      <c r="E591" s="23"/>
      <c r="F591" s="23"/>
      <c r="G591" s="23"/>
      <c r="H591" s="24"/>
      <c r="I591" s="24"/>
      <c r="J591" s="22"/>
      <c r="L591" s="22"/>
      <c r="M591" s="23"/>
      <c r="N591" s="23"/>
      <c r="O591" s="23"/>
      <c r="P591" s="23"/>
    </row>
    <row r="592" spans="2:16" ht="12.75">
      <c r="B592" s="27"/>
      <c r="C592" s="22"/>
      <c r="D592" s="23"/>
      <c r="E592" s="23"/>
      <c r="F592" s="23"/>
      <c r="G592" s="23"/>
      <c r="H592" s="24"/>
      <c r="I592" s="24"/>
      <c r="J592" s="22"/>
      <c r="L592" s="22"/>
      <c r="M592" s="23"/>
      <c r="N592" s="23"/>
      <c r="O592" s="23"/>
      <c r="P592" s="23"/>
    </row>
    <row r="593" spans="2:16" ht="12.75">
      <c r="B593" s="27"/>
      <c r="C593" s="22"/>
      <c r="D593" s="23"/>
      <c r="E593" s="23"/>
      <c r="F593" s="23"/>
      <c r="G593" s="23"/>
      <c r="H593" s="24"/>
      <c r="I593" s="24"/>
      <c r="J593" s="22"/>
      <c r="L593" s="22"/>
      <c r="M593" s="23"/>
      <c r="N593" s="23"/>
      <c r="O593" s="23"/>
      <c r="P593" s="23"/>
    </row>
    <row r="594" spans="2:16" ht="12.75">
      <c r="B594" s="27"/>
      <c r="C594" s="22"/>
      <c r="D594" s="23"/>
      <c r="E594" s="23"/>
      <c r="F594" s="23"/>
      <c r="G594" s="23"/>
      <c r="H594" s="24"/>
      <c r="I594" s="24"/>
      <c r="J594" s="22"/>
      <c r="L594" s="22"/>
      <c r="M594" s="23"/>
      <c r="N594" s="23"/>
      <c r="O594" s="23"/>
      <c r="P594" s="23"/>
    </row>
    <row r="595" spans="2:16" ht="12.75">
      <c r="B595" s="27"/>
      <c r="C595" s="22"/>
      <c r="D595" s="23"/>
      <c r="E595" s="23"/>
      <c r="F595" s="23"/>
      <c r="G595" s="23"/>
      <c r="H595" s="24"/>
      <c r="I595" s="24"/>
      <c r="J595" s="22"/>
      <c r="L595" s="22"/>
      <c r="M595" s="23"/>
      <c r="N595" s="23"/>
      <c r="O595" s="23"/>
      <c r="P595" s="23"/>
    </row>
    <row r="596" spans="2:16" ht="12.75">
      <c r="B596" s="27"/>
      <c r="C596" s="22"/>
      <c r="D596" s="23"/>
      <c r="E596" s="23"/>
      <c r="F596" s="23"/>
      <c r="G596" s="23"/>
      <c r="H596" s="24"/>
      <c r="I596" s="24"/>
      <c r="J596" s="22"/>
      <c r="L596" s="22"/>
      <c r="M596" s="23"/>
      <c r="N596" s="23"/>
      <c r="O596" s="23"/>
      <c r="P596" s="23"/>
    </row>
    <row r="597" spans="2:16" ht="12.75">
      <c r="B597" s="27"/>
      <c r="C597" s="22"/>
      <c r="D597" s="23"/>
      <c r="E597" s="23"/>
      <c r="F597" s="23"/>
      <c r="G597" s="23"/>
      <c r="H597" s="24"/>
      <c r="I597" s="24"/>
      <c r="J597" s="22"/>
      <c r="L597" s="22"/>
      <c r="M597" s="23"/>
      <c r="N597" s="23"/>
      <c r="O597" s="23"/>
      <c r="P597" s="23"/>
    </row>
    <row r="598" spans="2:16" ht="12.75">
      <c r="B598" s="27"/>
      <c r="C598" s="22"/>
      <c r="D598" s="23"/>
      <c r="E598" s="23"/>
      <c r="F598" s="23"/>
      <c r="G598" s="23"/>
      <c r="H598" s="24"/>
      <c r="I598" s="24"/>
      <c r="J598" s="22"/>
      <c r="L598" s="22"/>
      <c r="M598" s="23"/>
      <c r="N598" s="23"/>
      <c r="O598" s="23"/>
      <c r="P598" s="23"/>
    </row>
    <row r="599" spans="2:16" ht="12.75">
      <c r="B599" s="27"/>
      <c r="C599" s="22"/>
      <c r="D599" s="23"/>
      <c r="E599" s="23"/>
      <c r="F599" s="23"/>
      <c r="G599" s="23"/>
      <c r="H599" s="24"/>
      <c r="I599" s="24"/>
      <c r="J599" s="22"/>
      <c r="L599" s="22"/>
      <c r="M599" s="23"/>
      <c r="N599" s="23"/>
      <c r="O599" s="23"/>
      <c r="P599" s="23"/>
    </row>
    <row r="600" spans="2:16" ht="12.75">
      <c r="B600" s="27"/>
      <c r="C600" s="22"/>
      <c r="D600" s="23"/>
      <c r="E600" s="23"/>
      <c r="F600" s="23"/>
      <c r="G600" s="23"/>
      <c r="H600" s="24"/>
      <c r="I600" s="24"/>
      <c r="J600" s="22"/>
      <c r="L600" s="22"/>
      <c r="M600" s="23"/>
      <c r="N600" s="23"/>
      <c r="O600" s="23"/>
      <c r="P600" s="23"/>
    </row>
    <row r="601" spans="2:16" ht="12.75">
      <c r="B601" s="27"/>
      <c r="C601" s="22"/>
      <c r="D601" s="23"/>
      <c r="E601" s="23"/>
      <c r="F601" s="23"/>
      <c r="G601" s="23"/>
      <c r="H601" s="24"/>
      <c r="I601" s="24"/>
      <c r="J601" s="22"/>
      <c r="L601" s="22"/>
      <c r="M601" s="23"/>
      <c r="N601" s="23"/>
      <c r="O601" s="23"/>
      <c r="P601" s="23"/>
    </row>
    <row r="602" spans="2:16" ht="12.75">
      <c r="B602" s="27"/>
      <c r="C602" s="22"/>
      <c r="D602" s="23"/>
      <c r="E602" s="23"/>
      <c r="F602" s="23"/>
      <c r="G602" s="23"/>
      <c r="H602" s="24"/>
      <c r="I602" s="24"/>
      <c r="J602" s="22"/>
      <c r="L602" s="22"/>
      <c r="M602" s="23"/>
      <c r="N602" s="23"/>
      <c r="O602" s="23"/>
      <c r="P602" s="23"/>
    </row>
    <row r="603" spans="2:16" ht="12.75">
      <c r="B603" s="27"/>
      <c r="C603" s="22"/>
      <c r="D603" s="23"/>
      <c r="E603" s="23"/>
      <c r="F603" s="23"/>
      <c r="G603" s="23"/>
      <c r="H603" s="24"/>
      <c r="I603" s="24"/>
      <c r="J603" s="22"/>
      <c r="L603" s="22"/>
      <c r="M603" s="23"/>
      <c r="N603" s="23"/>
      <c r="O603" s="23"/>
      <c r="P603" s="23"/>
    </row>
    <row r="604" spans="2:16" ht="12.75">
      <c r="B604" s="27"/>
      <c r="C604" s="22"/>
      <c r="D604" s="23"/>
      <c r="E604" s="23"/>
      <c r="F604" s="23"/>
      <c r="G604" s="23"/>
      <c r="H604" s="24"/>
      <c r="I604" s="24"/>
      <c r="J604" s="22"/>
      <c r="L604" s="22"/>
      <c r="M604" s="23"/>
      <c r="N604" s="23"/>
      <c r="O604" s="23"/>
      <c r="P604" s="23"/>
    </row>
    <row r="605" spans="2:16" ht="12.75">
      <c r="B605" s="27"/>
      <c r="C605" s="22"/>
      <c r="D605" s="23"/>
      <c r="E605" s="23"/>
      <c r="F605" s="23"/>
      <c r="G605" s="23"/>
      <c r="H605" s="24"/>
      <c r="I605" s="24"/>
      <c r="J605" s="22"/>
      <c r="L605" s="22"/>
      <c r="M605" s="23"/>
      <c r="N605" s="23"/>
      <c r="O605" s="23"/>
      <c r="P605" s="23"/>
    </row>
    <row r="606" spans="2:16" ht="12.75">
      <c r="B606" s="27"/>
      <c r="C606" s="22"/>
      <c r="D606" s="23"/>
      <c r="E606" s="23"/>
      <c r="F606" s="23"/>
      <c r="G606" s="23"/>
      <c r="H606" s="24"/>
      <c r="I606" s="24"/>
      <c r="J606" s="22"/>
      <c r="L606" s="22"/>
      <c r="M606" s="23"/>
      <c r="N606" s="23"/>
      <c r="O606" s="23"/>
      <c r="P606" s="23"/>
    </row>
    <row r="607" spans="2:16" ht="12.75">
      <c r="B607" s="27"/>
      <c r="C607" s="22"/>
      <c r="D607" s="23"/>
      <c r="E607" s="23"/>
      <c r="F607" s="23"/>
      <c r="G607" s="23"/>
      <c r="H607" s="24"/>
      <c r="I607" s="24"/>
      <c r="J607" s="22"/>
      <c r="L607" s="22"/>
      <c r="M607" s="23"/>
      <c r="N607" s="23"/>
      <c r="O607" s="23"/>
      <c r="P607" s="23"/>
    </row>
    <row r="608" spans="2:16" ht="12.75">
      <c r="B608" s="27"/>
      <c r="C608" s="22"/>
      <c r="D608" s="23"/>
      <c r="E608" s="23"/>
      <c r="F608" s="23"/>
      <c r="G608" s="23"/>
      <c r="H608" s="24"/>
      <c r="I608" s="24"/>
      <c r="J608" s="22"/>
      <c r="L608" s="22"/>
      <c r="M608" s="23"/>
      <c r="N608" s="23"/>
      <c r="O608" s="23"/>
      <c r="P608" s="23"/>
    </row>
    <row r="609" spans="2:16" ht="12.75">
      <c r="B609" s="27"/>
      <c r="C609" s="22"/>
      <c r="D609" s="23"/>
      <c r="E609" s="23"/>
      <c r="F609" s="23"/>
      <c r="G609" s="23"/>
      <c r="H609" s="24"/>
      <c r="I609" s="24"/>
      <c r="J609" s="22"/>
      <c r="L609" s="22"/>
      <c r="M609" s="23"/>
      <c r="N609" s="23"/>
      <c r="O609" s="23"/>
      <c r="P609" s="23"/>
    </row>
    <row r="610" spans="2:16" ht="12.75">
      <c r="B610" s="27"/>
      <c r="C610" s="22"/>
      <c r="D610" s="23"/>
      <c r="E610" s="23"/>
      <c r="F610" s="23"/>
      <c r="G610" s="23"/>
      <c r="H610" s="24"/>
      <c r="I610" s="24"/>
      <c r="J610" s="22"/>
      <c r="L610" s="22"/>
      <c r="M610" s="23"/>
      <c r="N610" s="23"/>
      <c r="O610" s="23"/>
      <c r="P610" s="23"/>
    </row>
    <row r="611" spans="2:16" ht="12.75">
      <c r="B611" s="27"/>
      <c r="C611" s="22"/>
      <c r="D611" s="23"/>
      <c r="E611" s="23"/>
      <c r="F611" s="23"/>
      <c r="G611" s="23"/>
      <c r="H611" s="24"/>
      <c r="I611" s="24"/>
      <c r="J611" s="22"/>
      <c r="L611" s="22"/>
      <c r="M611" s="23"/>
      <c r="N611" s="23"/>
      <c r="O611" s="23"/>
      <c r="P611" s="23"/>
    </row>
    <row r="612" spans="2:16" ht="12.75">
      <c r="B612" s="27"/>
      <c r="C612" s="22"/>
      <c r="D612" s="23"/>
      <c r="E612" s="23"/>
      <c r="F612" s="23"/>
      <c r="G612" s="23"/>
      <c r="H612" s="24"/>
      <c r="I612" s="24"/>
      <c r="J612" s="22"/>
      <c r="L612" s="22"/>
      <c r="M612" s="23"/>
      <c r="N612" s="23"/>
      <c r="O612" s="23"/>
      <c r="P612" s="23"/>
    </row>
    <row r="613" spans="2:16" ht="12.75">
      <c r="B613" s="27"/>
      <c r="C613" s="22"/>
      <c r="D613" s="23"/>
      <c r="E613" s="23"/>
      <c r="F613" s="23"/>
      <c r="G613" s="23"/>
      <c r="H613" s="24"/>
      <c r="I613" s="24"/>
      <c r="J613" s="22"/>
      <c r="L613" s="22"/>
      <c r="M613" s="23"/>
      <c r="N613" s="23"/>
      <c r="O613" s="23"/>
      <c r="P613" s="23"/>
    </row>
    <row r="614" spans="2:16" ht="12.75">
      <c r="B614" s="27"/>
      <c r="C614" s="22"/>
      <c r="D614" s="23"/>
      <c r="E614" s="23"/>
      <c r="F614" s="23"/>
      <c r="G614" s="23"/>
      <c r="H614" s="24"/>
      <c r="I614" s="24"/>
      <c r="J614" s="22"/>
      <c r="L614" s="22"/>
      <c r="M614" s="23"/>
      <c r="N614" s="23"/>
      <c r="O614" s="23"/>
      <c r="P614" s="23"/>
    </row>
    <row r="615" spans="2:16" ht="12.75">
      <c r="B615" s="27"/>
      <c r="C615" s="22"/>
      <c r="D615" s="23"/>
      <c r="E615" s="23"/>
      <c r="F615" s="23"/>
      <c r="G615" s="23"/>
      <c r="H615" s="24"/>
      <c r="I615" s="24"/>
      <c r="J615" s="22"/>
      <c r="L615" s="22"/>
      <c r="M615" s="23"/>
      <c r="N615" s="23"/>
      <c r="O615" s="23"/>
      <c r="P615" s="23"/>
    </row>
    <row r="616" spans="2:16" ht="12.75">
      <c r="B616" s="27"/>
      <c r="C616" s="22"/>
      <c r="D616" s="23"/>
      <c r="E616" s="23"/>
      <c r="F616" s="23"/>
      <c r="G616" s="23"/>
      <c r="H616" s="24"/>
      <c r="I616" s="24"/>
      <c r="J616" s="22"/>
      <c r="L616" s="22"/>
      <c r="M616" s="23"/>
      <c r="N616" s="23"/>
      <c r="O616" s="23"/>
      <c r="P616" s="23"/>
    </row>
    <row r="617" spans="2:16" ht="12.75">
      <c r="B617" s="27"/>
      <c r="C617" s="22"/>
      <c r="D617" s="23"/>
      <c r="E617" s="23"/>
      <c r="F617" s="23"/>
      <c r="G617" s="23"/>
      <c r="H617" s="24"/>
      <c r="I617" s="24"/>
      <c r="J617" s="22"/>
      <c r="L617" s="22"/>
      <c r="M617" s="23"/>
      <c r="N617" s="23"/>
      <c r="O617" s="23"/>
      <c r="P617" s="23"/>
    </row>
    <row r="618" spans="2:16" ht="12.75">
      <c r="B618" s="27"/>
      <c r="C618" s="22"/>
      <c r="D618" s="23"/>
      <c r="E618" s="23"/>
      <c r="F618" s="23"/>
      <c r="G618" s="23"/>
      <c r="H618" s="24"/>
      <c r="I618" s="24"/>
      <c r="J618" s="22"/>
      <c r="L618" s="22"/>
      <c r="M618" s="23"/>
      <c r="N618" s="23"/>
      <c r="O618" s="23"/>
      <c r="P618" s="23"/>
    </row>
    <row r="619" spans="2:16" ht="12.75">
      <c r="B619" s="27"/>
      <c r="C619" s="22"/>
      <c r="D619" s="23"/>
      <c r="E619" s="23"/>
      <c r="F619" s="23"/>
      <c r="G619" s="23"/>
      <c r="H619" s="24"/>
      <c r="I619" s="24"/>
      <c r="J619" s="22"/>
      <c r="L619" s="22"/>
      <c r="M619" s="23"/>
      <c r="N619" s="23"/>
      <c r="O619" s="23"/>
      <c r="P619" s="23"/>
    </row>
    <row r="620" spans="2:16" ht="12.75">
      <c r="B620" s="27"/>
      <c r="C620" s="22"/>
      <c r="D620" s="23"/>
      <c r="E620" s="23"/>
      <c r="F620" s="23"/>
      <c r="G620" s="23"/>
      <c r="H620" s="24"/>
      <c r="I620" s="24"/>
      <c r="J620" s="22"/>
      <c r="L620" s="22"/>
      <c r="M620" s="23"/>
      <c r="N620" s="23"/>
      <c r="O620" s="23"/>
      <c r="P620" s="23"/>
    </row>
    <row r="621" spans="2:16" ht="12.75">
      <c r="B621" s="27"/>
      <c r="C621" s="22"/>
      <c r="D621" s="23"/>
      <c r="E621" s="23"/>
      <c r="F621" s="23"/>
      <c r="G621" s="23"/>
      <c r="H621" s="24"/>
      <c r="I621" s="24"/>
      <c r="J621" s="22"/>
      <c r="L621" s="22"/>
      <c r="M621" s="23"/>
      <c r="N621" s="23"/>
      <c r="O621" s="23"/>
      <c r="P621" s="23"/>
    </row>
    <row r="622" spans="2:16" ht="12.75">
      <c r="B622" s="27"/>
      <c r="C622" s="22"/>
      <c r="D622" s="23"/>
      <c r="E622" s="23"/>
      <c r="F622" s="23"/>
      <c r="G622" s="23"/>
      <c r="H622" s="24"/>
      <c r="I622" s="24"/>
      <c r="J622" s="22"/>
      <c r="L622" s="22"/>
      <c r="M622" s="23"/>
      <c r="N622" s="23"/>
      <c r="O622" s="23"/>
      <c r="P622" s="23"/>
    </row>
    <row r="623" spans="2:16" ht="12.75">
      <c r="B623" s="27"/>
      <c r="C623" s="22"/>
      <c r="D623" s="23"/>
      <c r="E623" s="23"/>
      <c r="F623" s="23"/>
      <c r="G623" s="23"/>
      <c r="H623" s="24"/>
      <c r="I623" s="24"/>
      <c r="J623" s="22"/>
      <c r="L623" s="22"/>
      <c r="M623" s="23"/>
      <c r="N623" s="23"/>
      <c r="O623" s="23"/>
      <c r="P623" s="23"/>
    </row>
    <row r="624" spans="2:16" ht="12.75">
      <c r="B624" s="27"/>
      <c r="C624" s="22"/>
      <c r="D624" s="23"/>
      <c r="E624" s="23"/>
      <c r="F624" s="23"/>
      <c r="G624" s="23"/>
      <c r="H624" s="24"/>
      <c r="I624" s="24"/>
      <c r="J624" s="22"/>
      <c r="L624" s="22"/>
      <c r="M624" s="23"/>
      <c r="N624" s="23"/>
      <c r="O624" s="23"/>
      <c r="P624" s="23"/>
    </row>
    <row r="625" spans="2:16" ht="12.75">
      <c r="B625" s="27"/>
      <c r="C625" s="22"/>
      <c r="D625" s="23"/>
      <c r="E625" s="23"/>
      <c r="F625" s="23"/>
      <c r="G625" s="23"/>
      <c r="H625" s="24"/>
      <c r="I625" s="24"/>
      <c r="J625" s="22"/>
      <c r="L625" s="22"/>
      <c r="M625" s="23"/>
      <c r="N625" s="23"/>
      <c r="O625" s="23"/>
      <c r="P625" s="23"/>
    </row>
    <row r="626" spans="2:16" ht="12.75">
      <c r="B626" s="27"/>
      <c r="C626" s="22"/>
      <c r="D626" s="23"/>
      <c r="E626" s="23"/>
      <c r="F626" s="23"/>
      <c r="G626" s="23"/>
      <c r="H626" s="24"/>
      <c r="I626" s="24"/>
      <c r="J626" s="22"/>
      <c r="L626" s="22"/>
      <c r="M626" s="23"/>
      <c r="N626" s="23"/>
      <c r="O626" s="23"/>
      <c r="P626" s="23"/>
    </row>
    <row r="627" spans="2:16" ht="12.75">
      <c r="B627" s="27"/>
      <c r="C627" s="22"/>
      <c r="D627" s="23"/>
      <c r="E627" s="23"/>
      <c r="F627" s="23"/>
      <c r="G627" s="23"/>
      <c r="H627" s="24"/>
      <c r="I627" s="24"/>
      <c r="J627" s="22"/>
      <c r="L627" s="22"/>
      <c r="M627" s="23"/>
      <c r="N627" s="23"/>
      <c r="O627" s="23"/>
      <c r="P627" s="23"/>
    </row>
    <row r="628" spans="2:16" ht="12.75">
      <c r="B628" s="27"/>
      <c r="C628" s="22"/>
      <c r="D628" s="23"/>
      <c r="E628" s="23"/>
      <c r="F628" s="23"/>
      <c r="G628" s="23"/>
      <c r="H628" s="24"/>
      <c r="I628" s="24"/>
      <c r="J628" s="22"/>
      <c r="L628" s="22"/>
      <c r="M628" s="23"/>
      <c r="N628" s="23"/>
      <c r="O628" s="23"/>
      <c r="P628" s="23"/>
    </row>
    <row r="629" spans="2:16" ht="12.75">
      <c r="B629" s="27"/>
      <c r="C629" s="22"/>
      <c r="D629" s="23"/>
      <c r="E629" s="23"/>
      <c r="F629" s="23"/>
      <c r="G629" s="23"/>
      <c r="H629" s="24"/>
      <c r="I629" s="24"/>
      <c r="J629" s="22"/>
      <c r="L629" s="22"/>
      <c r="M629" s="23"/>
      <c r="N629" s="23"/>
      <c r="O629" s="23"/>
      <c r="P629" s="23"/>
    </row>
    <row r="630" spans="4:7" ht="12.75">
      <c r="D630" s="23"/>
      <c r="E630" s="23"/>
      <c r="F630" s="23"/>
      <c r="G630" s="23"/>
    </row>
    <row r="631" spans="4:7" ht="12.75">
      <c r="D631" s="23"/>
      <c r="E631" s="23"/>
      <c r="F631" s="23"/>
      <c r="G631" s="23"/>
    </row>
    <row r="632" spans="4:7" ht="12.75">
      <c r="D632" s="23"/>
      <c r="E632" s="23"/>
      <c r="F632" s="23"/>
      <c r="G632" s="23"/>
    </row>
    <row r="633" spans="4:7" ht="12.75">
      <c r="D633" s="23"/>
      <c r="E633" s="23"/>
      <c r="F633" s="23"/>
      <c r="G633" s="23"/>
    </row>
    <row r="634" spans="4:7" ht="12.75">
      <c r="D634" s="23"/>
      <c r="E634" s="23"/>
      <c r="F634" s="23"/>
      <c r="G634" s="23"/>
    </row>
    <row r="635" spans="4:7" ht="12.75">
      <c r="D635" s="23"/>
      <c r="E635" s="23"/>
      <c r="F635" s="23"/>
      <c r="G635" s="23"/>
    </row>
    <row r="636" spans="4:7" ht="12.75">
      <c r="D636" s="23"/>
      <c r="E636" s="23"/>
      <c r="F636" s="23"/>
      <c r="G636" s="23"/>
    </row>
    <row r="637" spans="4:7" ht="12.75">
      <c r="D637" s="23"/>
      <c r="E637" s="23"/>
      <c r="F637" s="23"/>
      <c r="G637" s="23"/>
    </row>
    <row r="638" spans="4:7" ht="12.75">
      <c r="D638" s="23"/>
      <c r="E638" s="23"/>
      <c r="F638" s="23"/>
      <c r="G638" s="23"/>
    </row>
    <row r="639" spans="4:7" ht="12.75">
      <c r="D639" s="23"/>
      <c r="E639" s="23"/>
      <c r="F639" s="23"/>
      <c r="G639" s="23"/>
    </row>
    <row r="640" spans="4:7" ht="12.75">
      <c r="D640" s="23"/>
      <c r="E640" s="23"/>
      <c r="F640" s="23"/>
      <c r="G640" s="23"/>
    </row>
    <row r="641" spans="4:7" ht="12.75">
      <c r="D641" s="23"/>
      <c r="E641" s="23"/>
      <c r="F641" s="23"/>
      <c r="G641" s="23"/>
    </row>
    <row r="642" spans="4:7" ht="12.75">
      <c r="D642" s="23"/>
      <c r="E642" s="23"/>
      <c r="F642" s="23"/>
      <c r="G642" s="23"/>
    </row>
    <row r="643" spans="4:7" ht="12.75">
      <c r="D643" s="23"/>
      <c r="E643" s="23"/>
      <c r="F643" s="23"/>
      <c r="G643" s="23"/>
    </row>
    <row r="644" spans="4:7" ht="12.75">
      <c r="D644" s="23"/>
      <c r="E644" s="23"/>
      <c r="F644" s="23"/>
      <c r="G644" s="23"/>
    </row>
    <row r="645" spans="4:7" ht="12.75">
      <c r="D645" s="23"/>
      <c r="E645" s="23"/>
      <c r="F645" s="23"/>
      <c r="G645" s="23"/>
    </row>
    <row r="646" spans="4:7" ht="12.75">
      <c r="D646" s="23"/>
      <c r="E646" s="23"/>
      <c r="F646" s="23"/>
      <c r="G646" s="23"/>
    </row>
    <row r="647" spans="4:7" ht="12.75">
      <c r="D647" s="23"/>
      <c r="E647" s="23"/>
      <c r="F647" s="23"/>
      <c r="G647" s="23"/>
    </row>
    <row r="648" spans="4:7" ht="12.75">
      <c r="D648" s="23"/>
      <c r="E648" s="23"/>
      <c r="F648" s="23"/>
      <c r="G648" s="23"/>
    </row>
    <row r="649" spans="4:7" ht="12.75">
      <c r="D649" s="23"/>
      <c r="E649" s="23"/>
      <c r="F649" s="23"/>
      <c r="G649" s="23"/>
    </row>
    <row r="650" spans="4:7" ht="12.75">
      <c r="D650" s="23"/>
      <c r="E650" s="23"/>
      <c r="F650" s="23"/>
      <c r="G650" s="23"/>
    </row>
    <row r="651" spans="4:7" ht="12.75">
      <c r="D651" s="23"/>
      <c r="E651" s="23"/>
      <c r="F651" s="23"/>
      <c r="G651" s="23"/>
    </row>
    <row r="652" spans="4:7" ht="12.75">
      <c r="D652" s="23"/>
      <c r="E652" s="23"/>
      <c r="F652" s="23"/>
      <c r="G652" s="23"/>
    </row>
    <row r="653" spans="4:7" ht="12.75">
      <c r="D653" s="23"/>
      <c r="E653" s="23"/>
      <c r="F653" s="23"/>
      <c r="G653" s="23"/>
    </row>
    <row r="654" spans="4:7" ht="12.75">
      <c r="D654" s="23"/>
      <c r="E654" s="23"/>
      <c r="F654" s="23"/>
      <c r="G654" s="23"/>
    </row>
    <row r="655" spans="4:7" ht="12.75">
      <c r="D655" s="23"/>
      <c r="E655" s="23"/>
      <c r="F655" s="23"/>
      <c r="G655" s="23"/>
    </row>
    <row r="656" spans="4:7" ht="12.75">
      <c r="D656" s="23"/>
      <c r="E656" s="23"/>
      <c r="F656" s="23"/>
      <c r="G656" s="23"/>
    </row>
    <row r="657" spans="4:7" ht="12.75">
      <c r="D657" s="23"/>
      <c r="E657" s="23"/>
      <c r="F657" s="23"/>
      <c r="G657" s="23"/>
    </row>
    <row r="658" spans="4:7" ht="12.75">
      <c r="D658" s="23"/>
      <c r="E658" s="23"/>
      <c r="F658" s="23"/>
      <c r="G658" s="23"/>
    </row>
    <row r="659" spans="4:7" ht="12.75">
      <c r="D659" s="23"/>
      <c r="E659" s="23"/>
      <c r="F659" s="23"/>
      <c r="G659" s="23"/>
    </row>
    <row r="660" spans="4:7" ht="12.75">
      <c r="D660" s="23"/>
      <c r="E660" s="23"/>
      <c r="F660" s="23"/>
      <c r="G660" s="23"/>
    </row>
    <row r="661" spans="4:7" ht="12.75">
      <c r="D661" s="23"/>
      <c r="E661" s="23"/>
      <c r="F661" s="23"/>
      <c r="G661" s="23"/>
    </row>
    <row r="662" spans="4:7" ht="12.75">
      <c r="D662" s="23"/>
      <c r="E662" s="23"/>
      <c r="F662" s="23"/>
      <c r="G662" s="23"/>
    </row>
    <row r="663" spans="4:7" ht="12.75">
      <c r="D663" s="23"/>
      <c r="E663" s="23"/>
      <c r="F663" s="23"/>
      <c r="G663" s="23"/>
    </row>
    <row r="664" spans="4:7" ht="12.75">
      <c r="D664" s="23"/>
      <c r="E664" s="23"/>
      <c r="F664" s="23"/>
      <c r="G664" s="23"/>
    </row>
    <row r="665" spans="4:7" ht="12.75">
      <c r="D665" s="23"/>
      <c r="E665" s="23"/>
      <c r="F665" s="23"/>
      <c r="G665" s="23"/>
    </row>
    <row r="666" spans="4:7" ht="12.75">
      <c r="D666" s="23"/>
      <c r="E666" s="23"/>
      <c r="F666" s="23"/>
      <c r="G666" s="23"/>
    </row>
    <row r="667" spans="4:7" ht="12.75">
      <c r="D667" s="23"/>
      <c r="E667" s="23"/>
      <c r="F667" s="23"/>
      <c r="G667" s="23"/>
    </row>
    <row r="668" spans="4:7" ht="12.75">
      <c r="D668" s="23"/>
      <c r="E668" s="23"/>
      <c r="F668" s="23"/>
      <c r="G668" s="23"/>
    </row>
    <row r="669" spans="4:7" ht="12.75">
      <c r="D669" s="23"/>
      <c r="E669" s="23"/>
      <c r="F669" s="23"/>
      <c r="G669" s="23"/>
    </row>
    <row r="670" spans="4:7" ht="12.75">
      <c r="D670" s="23"/>
      <c r="E670" s="23"/>
      <c r="F670" s="23"/>
      <c r="G670" s="23"/>
    </row>
    <row r="671" spans="4:7" ht="12.75">
      <c r="D671" s="23"/>
      <c r="E671" s="23"/>
      <c r="F671" s="23"/>
      <c r="G671" s="23"/>
    </row>
    <row r="672" spans="4:7" ht="12.75">
      <c r="D672" s="23"/>
      <c r="E672" s="23"/>
      <c r="F672" s="23"/>
      <c r="G672" s="23"/>
    </row>
    <row r="673" spans="4:7" ht="12.75">
      <c r="D673" s="23"/>
      <c r="E673" s="23"/>
      <c r="F673" s="23"/>
      <c r="G673" s="23"/>
    </row>
    <row r="674" spans="4:7" ht="12.75">
      <c r="D674" s="23"/>
      <c r="E674" s="23"/>
      <c r="F674" s="23"/>
      <c r="G674" s="23"/>
    </row>
    <row r="675" spans="4:7" ht="12.75">
      <c r="D675" s="23"/>
      <c r="E675" s="23"/>
      <c r="F675" s="23"/>
      <c r="G675" s="23"/>
    </row>
    <row r="676" spans="4:7" ht="12.75">
      <c r="D676" s="23"/>
      <c r="E676" s="23"/>
      <c r="F676" s="23"/>
      <c r="G676" s="23"/>
    </row>
    <row r="677" spans="4:7" ht="12.75">
      <c r="D677" s="23"/>
      <c r="E677" s="23"/>
      <c r="F677" s="23"/>
      <c r="G677" s="23"/>
    </row>
    <row r="678" spans="4:7" ht="12.75">
      <c r="D678" s="23"/>
      <c r="E678" s="23"/>
      <c r="F678" s="23"/>
      <c r="G678" s="23"/>
    </row>
    <row r="679" spans="4:7" ht="12.75">
      <c r="D679" s="23"/>
      <c r="E679" s="23"/>
      <c r="F679" s="23"/>
      <c r="G679" s="23"/>
    </row>
    <row r="680" spans="4:7" ht="12.75">
      <c r="D680" s="23"/>
      <c r="E680" s="23"/>
      <c r="F680" s="23"/>
      <c r="G680" s="23"/>
    </row>
    <row r="681" spans="4:7" ht="12.75">
      <c r="D681" s="23"/>
      <c r="E681" s="23"/>
      <c r="F681" s="23"/>
      <c r="G681" s="23"/>
    </row>
    <row r="682" spans="4:7" ht="12.75">
      <c r="D682" s="23"/>
      <c r="E682" s="23"/>
      <c r="F682" s="23"/>
      <c r="G682" s="23"/>
    </row>
    <row r="683" spans="4:7" ht="12.75">
      <c r="D683" s="23"/>
      <c r="E683" s="23"/>
      <c r="F683" s="23"/>
      <c r="G683" s="23"/>
    </row>
    <row r="684" spans="4:7" ht="12.75">
      <c r="D684" s="23"/>
      <c r="E684" s="23"/>
      <c r="F684" s="23"/>
      <c r="G684" s="23"/>
    </row>
    <row r="685" spans="4:7" ht="12.75">
      <c r="D685" s="23"/>
      <c r="E685" s="23"/>
      <c r="F685" s="23"/>
      <c r="G685" s="23"/>
    </row>
    <row r="686" spans="4:7" ht="12.75">
      <c r="D686" s="23"/>
      <c r="E686" s="23"/>
      <c r="F686" s="23"/>
      <c r="G686" s="23"/>
    </row>
    <row r="687" spans="4:7" ht="12.75">
      <c r="D687" s="23"/>
      <c r="E687" s="23"/>
      <c r="F687" s="23"/>
      <c r="G687" s="23"/>
    </row>
    <row r="688" spans="4:7" ht="12.75">
      <c r="D688" s="23"/>
      <c r="E688" s="23"/>
      <c r="F688" s="23"/>
      <c r="G688" s="23"/>
    </row>
    <row r="689" spans="4:7" ht="12.75">
      <c r="D689" s="23"/>
      <c r="E689" s="23"/>
      <c r="F689" s="23"/>
      <c r="G689" s="23"/>
    </row>
    <row r="690" spans="4:7" ht="12.75">
      <c r="D690" s="23"/>
      <c r="E690" s="23"/>
      <c r="F690" s="23"/>
      <c r="G690" s="23"/>
    </row>
    <row r="691" spans="4:7" ht="12.75">
      <c r="D691" s="23"/>
      <c r="E691" s="23"/>
      <c r="F691" s="23"/>
      <c r="G691" s="23"/>
    </row>
    <row r="692" spans="4:7" ht="12.75">
      <c r="D692" s="23"/>
      <c r="E692" s="23"/>
      <c r="F692" s="23"/>
      <c r="G692" s="23"/>
    </row>
    <row r="693" spans="4:7" ht="12.75">
      <c r="D693" s="23"/>
      <c r="E693" s="23"/>
      <c r="F693" s="23"/>
      <c r="G693" s="23"/>
    </row>
    <row r="694" spans="4:7" ht="12.75">
      <c r="D694" s="23"/>
      <c r="E694" s="23"/>
      <c r="F694" s="23"/>
      <c r="G694" s="23"/>
    </row>
    <row r="695" spans="4:7" ht="12.75">
      <c r="D695" s="23"/>
      <c r="E695" s="23"/>
      <c r="F695" s="23"/>
      <c r="G695" s="23"/>
    </row>
    <row r="696" spans="4:7" ht="12.75">
      <c r="D696" s="23"/>
      <c r="E696" s="23"/>
      <c r="F696" s="23"/>
      <c r="G696" s="23"/>
    </row>
    <row r="697" spans="4:7" ht="12.75">
      <c r="D697" s="23"/>
      <c r="E697" s="23"/>
      <c r="F697" s="23"/>
      <c r="G697" s="23"/>
    </row>
    <row r="698" spans="4:7" ht="12.75">
      <c r="D698" s="23"/>
      <c r="E698" s="23"/>
      <c r="F698" s="23"/>
      <c r="G698" s="23"/>
    </row>
    <row r="699" spans="4:7" ht="12.75">
      <c r="D699" s="23"/>
      <c r="E699" s="23"/>
      <c r="F699" s="23"/>
      <c r="G699" s="23"/>
    </row>
    <row r="700" spans="4:7" ht="12.75">
      <c r="D700" s="23"/>
      <c r="E700" s="23"/>
      <c r="F700" s="23"/>
      <c r="G700" s="23"/>
    </row>
    <row r="701" spans="4:7" ht="12.75">
      <c r="D701" s="23"/>
      <c r="E701" s="23"/>
      <c r="F701" s="23"/>
      <c r="G701" s="23"/>
    </row>
    <row r="702" spans="4:7" ht="12.75">
      <c r="D702" s="23"/>
      <c r="E702" s="23"/>
      <c r="F702" s="23"/>
      <c r="G702" s="23"/>
    </row>
    <row r="703" spans="4:7" ht="12.75">
      <c r="D703" s="23"/>
      <c r="E703" s="23"/>
      <c r="F703" s="23"/>
      <c r="G703" s="23"/>
    </row>
    <row r="704" spans="4:7" ht="12.75">
      <c r="D704" s="23"/>
      <c r="E704" s="23"/>
      <c r="F704" s="23"/>
      <c r="G704" s="23"/>
    </row>
    <row r="705" spans="4:7" ht="12.75">
      <c r="D705" s="23"/>
      <c r="E705" s="23"/>
      <c r="F705" s="23"/>
      <c r="G705" s="23"/>
    </row>
    <row r="706" spans="4:7" ht="12.75">
      <c r="D706" s="23"/>
      <c r="E706" s="23"/>
      <c r="F706" s="23"/>
      <c r="G706" s="23"/>
    </row>
    <row r="707" spans="4:7" ht="12.75">
      <c r="D707" s="23"/>
      <c r="E707" s="23"/>
      <c r="F707" s="23"/>
      <c r="G707" s="23"/>
    </row>
    <row r="708" spans="4:7" ht="12.75">
      <c r="D708" s="23"/>
      <c r="E708" s="23"/>
      <c r="F708" s="23"/>
      <c r="G708" s="23"/>
    </row>
    <row r="709" spans="4:7" ht="12.75">
      <c r="D709" s="23"/>
      <c r="E709" s="23"/>
      <c r="F709" s="23"/>
      <c r="G709" s="23"/>
    </row>
    <row r="710" spans="4:7" ht="12.75">
      <c r="D710" s="23"/>
      <c r="E710" s="23"/>
      <c r="F710" s="23"/>
      <c r="G710" s="23"/>
    </row>
    <row r="711" spans="4:7" ht="12.75">
      <c r="D711" s="23"/>
      <c r="E711" s="23"/>
      <c r="F711" s="23"/>
      <c r="G711" s="23"/>
    </row>
    <row r="712" spans="4:7" ht="12.75">
      <c r="D712" s="23"/>
      <c r="E712" s="23"/>
      <c r="F712" s="23"/>
      <c r="G712" s="23"/>
    </row>
    <row r="713" spans="4:7" ht="12.75">
      <c r="D713" s="23"/>
      <c r="E713" s="23"/>
      <c r="F713" s="23"/>
      <c r="G713" s="23"/>
    </row>
    <row r="714" spans="4:7" ht="12.75">
      <c r="D714" s="23"/>
      <c r="E714" s="23"/>
      <c r="F714" s="23"/>
      <c r="G714" s="23"/>
    </row>
    <row r="715" spans="4:7" ht="12.75">
      <c r="D715" s="23"/>
      <c r="E715" s="23"/>
      <c r="F715" s="23"/>
      <c r="G715" s="23"/>
    </row>
    <row r="716" spans="4:7" ht="12.75">
      <c r="D716" s="23"/>
      <c r="E716" s="23"/>
      <c r="F716" s="23"/>
      <c r="G716" s="23"/>
    </row>
    <row r="717" spans="4:7" ht="12.75">
      <c r="D717" s="23"/>
      <c r="E717" s="23"/>
      <c r="F717" s="23"/>
      <c r="G717" s="23"/>
    </row>
    <row r="718" spans="4:7" ht="12.75">
      <c r="D718" s="23"/>
      <c r="E718" s="23"/>
      <c r="F718" s="23"/>
      <c r="G718" s="23"/>
    </row>
    <row r="719" spans="4:7" ht="12.75">
      <c r="D719" s="23"/>
      <c r="E719" s="23"/>
      <c r="F719" s="23"/>
      <c r="G719" s="23"/>
    </row>
    <row r="720" spans="4:7" ht="12.75">
      <c r="D720" s="23"/>
      <c r="E720" s="23"/>
      <c r="F720" s="23"/>
      <c r="G720" s="23"/>
    </row>
    <row r="721" spans="4:7" ht="12.75">
      <c r="D721" s="23"/>
      <c r="E721" s="23"/>
      <c r="F721" s="23"/>
      <c r="G721" s="23"/>
    </row>
    <row r="722" spans="4:7" ht="12.75">
      <c r="D722" s="23"/>
      <c r="E722" s="23"/>
      <c r="F722" s="23"/>
      <c r="G722" s="23"/>
    </row>
    <row r="723" spans="4:7" ht="12.75">
      <c r="D723" s="23"/>
      <c r="E723" s="23"/>
      <c r="F723" s="23"/>
      <c r="G723" s="23"/>
    </row>
    <row r="724" spans="4:7" ht="12.75">
      <c r="D724" s="23"/>
      <c r="E724" s="23"/>
      <c r="F724" s="23"/>
      <c r="G724" s="23"/>
    </row>
    <row r="725" spans="4:7" ht="12.75">
      <c r="D725" s="23"/>
      <c r="E725" s="23"/>
      <c r="F725" s="23"/>
      <c r="G725" s="23"/>
    </row>
    <row r="726" spans="4:7" ht="12.75">
      <c r="D726" s="23"/>
      <c r="E726" s="23"/>
      <c r="F726" s="23"/>
      <c r="G726" s="23"/>
    </row>
    <row r="727" spans="4:7" ht="12.75">
      <c r="D727" s="23"/>
      <c r="E727" s="23"/>
      <c r="F727" s="23"/>
      <c r="G727" s="23"/>
    </row>
    <row r="728" spans="4:7" ht="12.75">
      <c r="D728" s="23"/>
      <c r="E728" s="23"/>
      <c r="F728" s="23"/>
      <c r="G728" s="23"/>
    </row>
    <row r="729" spans="4:7" ht="12.75">
      <c r="D729" s="23"/>
      <c r="E729" s="23"/>
      <c r="F729" s="23"/>
      <c r="G729" s="23"/>
    </row>
    <row r="730" spans="4:7" ht="12.75">
      <c r="D730" s="23"/>
      <c r="E730" s="23"/>
      <c r="F730" s="23"/>
      <c r="G730" s="23"/>
    </row>
    <row r="731" spans="4:7" ht="12.75">
      <c r="D731" s="23"/>
      <c r="E731" s="23"/>
      <c r="F731" s="23"/>
      <c r="G731" s="23"/>
    </row>
    <row r="732" spans="4:7" ht="12.75">
      <c r="D732" s="23"/>
      <c r="E732" s="23"/>
      <c r="F732" s="23"/>
      <c r="G732" s="23"/>
    </row>
    <row r="733" spans="4:7" ht="12.75">
      <c r="D733" s="23"/>
      <c r="E733" s="23"/>
      <c r="F733" s="23"/>
      <c r="G733" s="23"/>
    </row>
    <row r="734" spans="4:7" ht="12.75">
      <c r="D734" s="23"/>
      <c r="E734" s="23"/>
      <c r="F734" s="23"/>
      <c r="G734" s="23"/>
    </row>
    <row r="735" spans="4:7" ht="12.75">
      <c r="D735" s="23"/>
      <c r="E735" s="23"/>
      <c r="F735" s="23"/>
      <c r="G735" s="23"/>
    </row>
    <row r="736" spans="4:7" ht="12.75">
      <c r="D736" s="23"/>
      <c r="E736" s="23"/>
      <c r="F736" s="23"/>
      <c r="G736" s="23"/>
    </row>
    <row r="737" spans="4:7" ht="12.75">
      <c r="D737" s="23"/>
      <c r="E737" s="23"/>
      <c r="F737" s="23"/>
      <c r="G737" s="23"/>
    </row>
    <row r="738" spans="4:7" ht="12.75">
      <c r="D738" s="23"/>
      <c r="E738" s="23"/>
      <c r="F738" s="23"/>
      <c r="G738" s="23"/>
    </row>
    <row r="739" spans="4:7" ht="12.75">
      <c r="D739" s="23"/>
      <c r="E739" s="23"/>
      <c r="F739" s="23"/>
      <c r="G739" s="23"/>
    </row>
    <row r="740" spans="4:7" ht="12.75">
      <c r="D740" s="23"/>
      <c r="E740" s="23"/>
      <c r="F740" s="23"/>
      <c r="G740" s="23"/>
    </row>
    <row r="741" spans="4:7" ht="12.75">
      <c r="D741" s="23"/>
      <c r="E741" s="23"/>
      <c r="F741" s="23"/>
      <c r="G741" s="23"/>
    </row>
    <row r="742" spans="4:7" ht="12.75">
      <c r="D742" s="23"/>
      <c r="E742" s="23"/>
      <c r="F742" s="23"/>
      <c r="G742" s="23"/>
    </row>
    <row r="743" spans="4:7" ht="12.75">
      <c r="D743" s="23"/>
      <c r="E743" s="23"/>
      <c r="F743" s="23"/>
      <c r="G743" s="23"/>
    </row>
    <row r="744" spans="4:7" ht="12.75">
      <c r="D744" s="23"/>
      <c r="E744" s="23"/>
      <c r="F744" s="23"/>
      <c r="G744" s="23"/>
    </row>
    <row r="745" spans="4:7" ht="12.75">
      <c r="D745" s="23"/>
      <c r="E745" s="23"/>
      <c r="F745" s="23"/>
      <c r="G745" s="23"/>
    </row>
    <row r="746" spans="4:7" ht="12.75">
      <c r="D746" s="23"/>
      <c r="E746" s="23"/>
      <c r="F746" s="23"/>
      <c r="G746" s="23"/>
    </row>
    <row r="747" spans="4:7" ht="12.75">
      <c r="D747" s="23"/>
      <c r="E747" s="23"/>
      <c r="F747" s="23"/>
      <c r="G747" s="23"/>
    </row>
    <row r="748" spans="4:7" ht="12.75">
      <c r="D748" s="23"/>
      <c r="E748" s="23"/>
      <c r="F748" s="23"/>
      <c r="G748" s="23"/>
    </row>
    <row r="749" spans="4:7" ht="12.75">
      <c r="D749" s="23"/>
      <c r="E749" s="23"/>
      <c r="F749" s="23"/>
      <c r="G749" s="23"/>
    </row>
    <row r="750" spans="4:7" ht="12.75">
      <c r="D750" s="23"/>
      <c r="E750" s="23"/>
      <c r="F750" s="23"/>
      <c r="G750" s="23"/>
    </row>
    <row r="751" spans="4:7" ht="12.75">
      <c r="D751" s="23"/>
      <c r="E751" s="23"/>
      <c r="F751" s="23"/>
      <c r="G751" s="23"/>
    </row>
    <row r="752" spans="4:7" ht="12.75">
      <c r="D752" s="23"/>
      <c r="E752" s="23"/>
      <c r="F752" s="23"/>
      <c r="G752" s="23"/>
    </row>
    <row r="753" spans="4:7" ht="12.75">
      <c r="D753" s="23"/>
      <c r="E753" s="23"/>
      <c r="F753" s="23"/>
      <c r="G753" s="23"/>
    </row>
    <row r="754" spans="4:7" ht="12.75">
      <c r="D754" s="23"/>
      <c r="E754" s="23"/>
      <c r="F754" s="23"/>
      <c r="G754" s="23"/>
    </row>
    <row r="755" spans="4:7" ht="12.75">
      <c r="D755" s="23"/>
      <c r="E755" s="23"/>
      <c r="F755" s="23"/>
      <c r="G755" s="23"/>
    </row>
    <row r="756" spans="4:7" ht="12.75">
      <c r="D756" s="23"/>
      <c r="E756" s="23"/>
      <c r="F756" s="23"/>
      <c r="G756" s="23"/>
    </row>
    <row r="757" spans="4:7" ht="12.75">
      <c r="D757" s="23"/>
      <c r="E757" s="23"/>
      <c r="F757" s="23"/>
      <c r="G757" s="23"/>
    </row>
    <row r="758" spans="4:7" ht="12.75">
      <c r="D758" s="23"/>
      <c r="E758" s="23"/>
      <c r="F758" s="23"/>
      <c r="G758" s="23"/>
    </row>
    <row r="759" spans="4:7" ht="12.75">
      <c r="D759" s="23"/>
      <c r="E759" s="23"/>
      <c r="F759" s="23"/>
      <c r="G759" s="23"/>
    </row>
    <row r="760" spans="4:7" ht="12.75">
      <c r="D760" s="23"/>
      <c r="E760" s="23"/>
      <c r="F760" s="23"/>
      <c r="G760" s="23"/>
    </row>
    <row r="761" spans="4:7" ht="12.75">
      <c r="D761" s="23"/>
      <c r="E761" s="23"/>
      <c r="F761" s="23"/>
      <c r="G761" s="23"/>
    </row>
    <row r="762" spans="4:7" ht="12.75">
      <c r="D762" s="23"/>
      <c r="E762" s="23"/>
      <c r="F762" s="23"/>
      <c r="G762" s="23"/>
    </row>
    <row r="763" spans="4:7" ht="12.75">
      <c r="D763" s="23"/>
      <c r="E763" s="23"/>
      <c r="F763" s="23"/>
      <c r="G763" s="23"/>
    </row>
    <row r="764" spans="4:7" ht="12.75">
      <c r="D764" s="23"/>
      <c r="E764" s="23"/>
      <c r="F764" s="23"/>
      <c r="G764" s="23"/>
    </row>
    <row r="765" spans="4:7" ht="12.75">
      <c r="D765" s="23"/>
      <c r="E765" s="23"/>
      <c r="F765" s="23"/>
      <c r="G765" s="23"/>
    </row>
    <row r="766" spans="4:7" ht="12.75">
      <c r="D766" s="23"/>
      <c r="E766" s="23"/>
      <c r="F766" s="23"/>
      <c r="G766" s="23"/>
    </row>
    <row r="767" spans="4:7" ht="12.75">
      <c r="D767" s="23"/>
      <c r="E767" s="23"/>
      <c r="F767" s="23"/>
      <c r="G767" s="23"/>
    </row>
    <row r="768" spans="4:7" ht="12.75">
      <c r="D768" s="23"/>
      <c r="E768" s="23"/>
      <c r="F768" s="23"/>
      <c r="G768" s="23"/>
    </row>
    <row r="769" spans="4:7" ht="12.75">
      <c r="D769" s="23"/>
      <c r="E769" s="23"/>
      <c r="F769" s="23"/>
      <c r="G769" s="23"/>
    </row>
    <row r="770" spans="4:7" ht="12.75">
      <c r="D770" s="23"/>
      <c r="E770" s="23"/>
      <c r="F770" s="23"/>
      <c r="G770" s="23"/>
    </row>
    <row r="771" spans="4:7" ht="12.75">
      <c r="D771" s="23"/>
      <c r="E771" s="23"/>
      <c r="F771" s="23"/>
      <c r="G771" s="23"/>
    </row>
    <row r="772" spans="4:7" ht="12.75">
      <c r="D772" s="23"/>
      <c r="E772" s="23"/>
      <c r="F772" s="23"/>
      <c r="G772" s="23"/>
    </row>
    <row r="773" spans="4:7" ht="12.75">
      <c r="D773" s="23"/>
      <c r="E773" s="23"/>
      <c r="F773" s="23"/>
      <c r="G773" s="23"/>
    </row>
    <row r="774" spans="4:7" ht="12.75">
      <c r="D774" s="23"/>
      <c r="E774" s="23"/>
      <c r="F774" s="23"/>
      <c r="G774" s="23"/>
    </row>
    <row r="775" spans="4:7" ht="12.75">
      <c r="D775" s="23"/>
      <c r="E775" s="23"/>
      <c r="F775" s="23"/>
      <c r="G775" s="23"/>
    </row>
    <row r="776" spans="4:7" ht="12.75">
      <c r="D776" s="23"/>
      <c r="E776" s="23"/>
      <c r="F776" s="23"/>
      <c r="G776" s="23"/>
    </row>
    <row r="777" spans="4:7" ht="12.75">
      <c r="D777" s="23"/>
      <c r="E777" s="23"/>
      <c r="F777" s="23"/>
      <c r="G777" s="23"/>
    </row>
    <row r="778" spans="4:7" ht="12.75">
      <c r="D778" s="23"/>
      <c r="E778" s="23"/>
      <c r="F778" s="23"/>
      <c r="G778" s="23"/>
    </row>
    <row r="779" spans="4:7" ht="12.75">
      <c r="D779" s="23"/>
      <c r="E779" s="23"/>
      <c r="F779" s="23"/>
      <c r="G779" s="23"/>
    </row>
    <row r="780" spans="4:7" ht="12.75">
      <c r="D780" s="23"/>
      <c r="E780" s="23"/>
      <c r="F780" s="23"/>
      <c r="G780" s="23"/>
    </row>
    <row r="781" spans="4:7" ht="12.75">
      <c r="D781" s="23"/>
      <c r="E781" s="23"/>
      <c r="F781" s="23"/>
      <c r="G781" s="23"/>
    </row>
    <row r="782" spans="4:7" ht="12.75">
      <c r="D782" s="23"/>
      <c r="E782" s="23"/>
      <c r="F782" s="23"/>
      <c r="G782" s="23"/>
    </row>
    <row r="783" spans="4:7" ht="12.75">
      <c r="D783" s="23"/>
      <c r="E783" s="23"/>
      <c r="F783" s="23"/>
      <c r="G783" s="23"/>
    </row>
    <row r="784" spans="4:7" ht="12.75">
      <c r="D784" s="23"/>
      <c r="E784" s="23"/>
      <c r="F784" s="23"/>
      <c r="G784" s="23"/>
    </row>
    <row r="785" spans="4:7" ht="12.75">
      <c r="D785" s="23"/>
      <c r="E785" s="23"/>
      <c r="F785" s="23"/>
      <c r="G785" s="23"/>
    </row>
    <row r="786" spans="4:7" ht="12.75">
      <c r="D786" s="23"/>
      <c r="E786" s="23"/>
      <c r="F786" s="23"/>
      <c r="G786" s="23"/>
    </row>
    <row r="787" spans="4:7" ht="12.75">
      <c r="D787" s="23"/>
      <c r="E787" s="23"/>
      <c r="F787" s="23"/>
      <c r="G787" s="23"/>
    </row>
    <row r="788" spans="4:7" ht="12.75">
      <c r="D788" s="23"/>
      <c r="E788" s="23"/>
      <c r="F788" s="23"/>
      <c r="G788" s="23"/>
    </row>
    <row r="789" spans="4:7" ht="12.75">
      <c r="D789" s="23"/>
      <c r="E789" s="23"/>
      <c r="F789" s="23"/>
      <c r="G789" s="23"/>
    </row>
    <row r="790" spans="4:7" ht="12.75">
      <c r="D790" s="23"/>
      <c r="E790" s="23"/>
      <c r="F790" s="23"/>
      <c r="G790" s="23"/>
    </row>
    <row r="791" spans="4:7" ht="12.75">
      <c r="D791" s="23"/>
      <c r="E791" s="23"/>
      <c r="F791" s="23"/>
      <c r="G791" s="23"/>
    </row>
    <row r="792" spans="4:7" ht="12.75">
      <c r="D792" s="23"/>
      <c r="E792" s="23"/>
      <c r="F792" s="23"/>
      <c r="G792" s="23"/>
    </row>
    <row r="793" spans="4:7" ht="12.75">
      <c r="D793" s="23"/>
      <c r="E793" s="23"/>
      <c r="F793" s="23"/>
      <c r="G793" s="23"/>
    </row>
    <row r="794" spans="4:7" ht="12.75">
      <c r="D794" s="23"/>
      <c r="E794" s="23"/>
      <c r="F794" s="23"/>
      <c r="G794" s="23"/>
    </row>
    <row r="795" spans="4:7" ht="12.75">
      <c r="D795" s="23"/>
      <c r="E795" s="23"/>
      <c r="F795" s="23"/>
      <c r="G795" s="23"/>
    </row>
    <row r="796" spans="4:7" ht="12.75">
      <c r="D796" s="23"/>
      <c r="E796" s="23"/>
      <c r="F796" s="23"/>
      <c r="G796" s="23"/>
    </row>
    <row r="797" spans="4:7" ht="12.75">
      <c r="D797" s="23"/>
      <c r="E797" s="23"/>
      <c r="F797" s="23"/>
      <c r="G797" s="23"/>
    </row>
    <row r="798" spans="4:7" ht="12.75">
      <c r="D798" s="23"/>
      <c r="E798" s="23"/>
      <c r="F798" s="23"/>
      <c r="G798" s="23"/>
    </row>
    <row r="799" spans="4:7" ht="12.75">
      <c r="D799" s="23"/>
      <c r="E799" s="23"/>
      <c r="F799" s="23"/>
      <c r="G799" s="23"/>
    </row>
    <row r="800" spans="4:7" ht="12.75">
      <c r="D800" s="23"/>
      <c r="E800" s="23"/>
      <c r="F800" s="23"/>
      <c r="G800" s="23"/>
    </row>
    <row r="801" spans="4:7" ht="12.75">
      <c r="D801" s="23"/>
      <c r="E801" s="23"/>
      <c r="F801" s="23"/>
      <c r="G801" s="23"/>
    </row>
    <row r="802" spans="4:7" ht="12.75">
      <c r="D802" s="23"/>
      <c r="E802" s="23"/>
      <c r="F802" s="23"/>
      <c r="G802" s="23"/>
    </row>
    <row r="803" spans="4:7" ht="12.75">
      <c r="D803" s="23"/>
      <c r="E803" s="23"/>
      <c r="F803" s="23"/>
      <c r="G803" s="23"/>
    </row>
    <row r="804" spans="4:7" ht="12.75">
      <c r="D804" s="23"/>
      <c r="E804" s="23"/>
      <c r="F804" s="23"/>
      <c r="G804" s="23"/>
    </row>
    <row r="805" spans="4:7" ht="12.75">
      <c r="D805" s="23"/>
      <c r="E805" s="23"/>
      <c r="F805" s="23"/>
      <c r="G805" s="23"/>
    </row>
    <row r="806" spans="4:7" ht="12.75">
      <c r="D806" s="23"/>
      <c r="E806" s="23"/>
      <c r="F806" s="23"/>
      <c r="G806" s="23"/>
    </row>
    <row r="807" spans="4:7" ht="12.75">
      <c r="D807" s="23"/>
      <c r="E807" s="23"/>
      <c r="F807" s="23"/>
      <c r="G807" s="23"/>
    </row>
    <row r="808" spans="4:7" ht="12.75">
      <c r="D808" s="23"/>
      <c r="E808" s="23"/>
      <c r="F808" s="23"/>
      <c r="G808" s="23"/>
    </row>
    <row r="809" spans="4:7" ht="12.75">
      <c r="D809" s="23"/>
      <c r="E809" s="23"/>
      <c r="F809" s="23"/>
      <c r="G809" s="23"/>
    </row>
    <row r="810" spans="4:7" ht="12.75">
      <c r="D810" s="23"/>
      <c r="E810" s="23"/>
      <c r="F810" s="23"/>
      <c r="G810" s="23"/>
    </row>
    <row r="811" spans="4:7" ht="12.75">
      <c r="D811" s="23"/>
      <c r="E811" s="23"/>
      <c r="F811" s="23"/>
      <c r="G811" s="23"/>
    </row>
    <row r="812" spans="4:7" ht="12.75">
      <c r="D812" s="23"/>
      <c r="E812" s="23"/>
      <c r="F812" s="23"/>
      <c r="G812" s="23"/>
    </row>
    <row r="813" spans="4:7" ht="12.75">
      <c r="D813" s="23"/>
      <c r="E813" s="23"/>
      <c r="F813" s="23"/>
      <c r="G813" s="23"/>
    </row>
    <row r="814" spans="4:7" ht="12.75">
      <c r="D814" s="23"/>
      <c r="E814" s="23"/>
      <c r="F814" s="23"/>
      <c r="G814" s="23"/>
    </row>
    <row r="815" spans="4:7" ht="12.75">
      <c r="D815" s="23"/>
      <c r="E815" s="23"/>
      <c r="F815" s="23"/>
      <c r="G815" s="23"/>
    </row>
    <row r="816" spans="4:7" ht="12.75">
      <c r="D816" s="23"/>
      <c r="E816" s="23"/>
      <c r="F816" s="23"/>
      <c r="G816" s="23"/>
    </row>
    <row r="817" spans="4:7" ht="12.75">
      <c r="D817" s="23"/>
      <c r="E817" s="23"/>
      <c r="F817" s="23"/>
      <c r="G817" s="23"/>
    </row>
    <row r="818" spans="4:7" ht="12.75">
      <c r="D818" s="23"/>
      <c r="E818" s="23"/>
      <c r="F818" s="23"/>
      <c r="G818" s="23"/>
    </row>
    <row r="819" spans="4:7" ht="12.75">
      <c r="D819" s="23"/>
      <c r="E819" s="23"/>
      <c r="F819" s="23"/>
      <c r="G819" s="23"/>
    </row>
    <row r="820" spans="4:7" ht="12.75">
      <c r="D820" s="23"/>
      <c r="E820" s="23"/>
      <c r="F820" s="23"/>
      <c r="G820" s="23"/>
    </row>
    <row r="821" spans="4:7" ht="12.75">
      <c r="D821" s="23"/>
      <c r="E821" s="23"/>
      <c r="F821" s="23"/>
      <c r="G821" s="23"/>
    </row>
    <row r="822" spans="4:7" ht="12.75">
      <c r="D822" s="23"/>
      <c r="E822" s="23"/>
      <c r="F822" s="23"/>
      <c r="G822" s="23"/>
    </row>
    <row r="823" spans="4:7" ht="12.75">
      <c r="D823" s="23"/>
      <c r="E823" s="23"/>
      <c r="F823" s="23"/>
      <c r="G823" s="23"/>
    </row>
    <row r="824" spans="4:7" ht="12.75">
      <c r="D824" s="23"/>
      <c r="E824" s="23"/>
      <c r="F824" s="23"/>
      <c r="G824" s="23"/>
    </row>
    <row r="825" spans="4:7" ht="12.75">
      <c r="D825" s="23"/>
      <c r="E825" s="23"/>
      <c r="F825" s="23"/>
      <c r="G825" s="23"/>
    </row>
    <row r="826" spans="4:7" ht="12.75">
      <c r="D826" s="23"/>
      <c r="E826" s="23"/>
      <c r="F826" s="23"/>
      <c r="G826" s="23"/>
    </row>
    <row r="827" spans="4:7" ht="12.75">
      <c r="D827" s="23"/>
      <c r="E827" s="23"/>
      <c r="F827" s="23"/>
      <c r="G827" s="23"/>
    </row>
    <row r="828" spans="4:7" ht="12.75">
      <c r="D828" s="23"/>
      <c r="E828" s="23"/>
      <c r="F828" s="23"/>
      <c r="G828" s="23"/>
    </row>
    <row r="829" spans="4:7" ht="12.75">
      <c r="D829" s="23"/>
      <c r="E829" s="23"/>
      <c r="F829" s="23"/>
      <c r="G829" s="23"/>
    </row>
    <row r="830" spans="4:7" ht="12.75">
      <c r="D830" s="23"/>
      <c r="E830" s="23"/>
      <c r="F830" s="23"/>
      <c r="G830" s="23"/>
    </row>
    <row r="831" spans="4:7" ht="12.75">
      <c r="D831" s="23"/>
      <c r="E831" s="23"/>
      <c r="F831" s="23"/>
      <c r="G831" s="23"/>
    </row>
    <row r="832" spans="4:7" ht="12.75">
      <c r="D832" s="23"/>
      <c r="E832" s="23"/>
      <c r="F832" s="23"/>
      <c r="G832" s="23"/>
    </row>
    <row r="833" spans="4:7" ht="12.75">
      <c r="D833" s="23"/>
      <c r="E833" s="23"/>
      <c r="F833" s="23"/>
      <c r="G833" s="23"/>
    </row>
    <row r="834" spans="4:7" ht="12.75">
      <c r="D834" s="23"/>
      <c r="E834" s="23"/>
      <c r="F834" s="23"/>
      <c r="G834" s="23"/>
    </row>
    <row r="835" spans="4:7" ht="12.75">
      <c r="D835" s="23"/>
      <c r="E835" s="23"/>
      <c r="F835" s="23"/>
      <c r="G835" s="23"/>
    </row>
    <row r="836" spans="4:7" ht="12.75">
      <c r="D836" s="23"/>
      <c r="E836" s="23"/>
      <c r="F836" s="23"/>
      <c r="G836" s="23"/>
    </row>
    <row r="837" spans="4:7" ht="12.75">
      <c r="D837" s="23"/>
      <c r="E837" s="23"/>
      <c r="F837" s="23"/>
      <c r="G837" s="23"/>
    </row>
    <row r="838" spans="4:7" ht="12.75">
      <c r="D838" s="23"/>
      <c r="E838" s="23"/>
      <c r="F838" s="23"/>
      <c r="G838" s="23"/>
    </row>
    <row r="839" spans="4:7" ht="12.75">
      <c r="D839" s="23"/>
      <c r="E839" s="23"/>
      <c r="F839" s="23"/>
      <c r="G839" s="23"/>
    </row>
    <row r="840" spans="4:7" ht="12.75">
      <c r="D840" s="23"/>
      <c r="E840" s="23"/>
      <c r="F840" s="23"/>
      <c r="G840" s="23"/>
    </row>
    <row r="841" spans="4:7" ht="12.75">
      <c r="D841" s="23"/>
      <c r="E841" s="23"/>
      <c r="F841" s="23"/>
      <c r="G841" s="23"/>
    </row>
    <row r="842" spans="4:7" ht="12.75">
      <c r="D842" s="23"/>
      <c r="E842" s="23"/>
      <c r="F842" s="23"/>
      <c r="G842" s="23"/>
    </row>
    <row r="843" spans="4:7" ht="12.75">
      <c r="D843" s="23"/>
      <c r="E843" s="23"/>
      <c r="F843" s="23"/>
      <c r="G843" s="23"/>
    </row>
    <row r="844" spans="4:7" ht="12.75">
      <c r="D844" s="23"/>
      <c r="E844" s="23"/>
      <c r="F844" s="23"/>
      <c r="G844" s="23"/>
    </row>
    <row r="845" spans="4:7" ht="12.75">
      <c r="D845" s="23"/>
      <c r="E845" s="23"/>
      <c r="F845" s="23"/>
      <c r="G845" s="23"/>
    </row>
    <row r="846" spans="4:7" ht="12.75">
      <c r="D846" s="23"/>
      <c r="E846" s="23"/>
      <c r="F846" s="23"/>
      <c r="G846" s="23"/>
    </row>
    <row r="847" spans="4:7" ht="12.75">
      <c r="D847" s="23"/>
      <c r="E847" s="23"/>
      <c r="F847" s="23"/>
      <c r="G847" s="23"/>
    </row>
    <row r="848" spans="4:7" ht="12.75">
      <c r="D848" s="23"/>
      <c r="E848" s="23"/>
      <c r="F848" s="23"/>
      <c r="G848" s="23"/>
    </row>
    <row r="849" spans="4:7" ht="12.75">
      <c r="D849" s="23"/>
      <c r="E849" s="23"/>
      <c r="F849" s="23"/>
      <c r="G849" s="23"/>
    </row>
    <row r="850" spans="4:7" ht="12.75">
      <c r="D850" s="23"/>
      <c r="E850" s="23"/>
      <c r="F850" s="23"/>
      <c r="G850" s="23"/>
    </row>
    <row r="851" spans="4:7" ht="12.75">
      <c r="D851" s="23"/>
      <c r="E851" s="23"/>
      <c r="F851" s="23"/>
      <c r="G851" s="23"/>
    </row>
    <row r="852" spans="4:7" ht="12.75">
      <c r="D852" s="23"/>
      <c r="E852" s="23"/>
      <c r="F852" s="23"/>
      <c r="G852" s="23"/>
    </row>
    <row r="853" spans="4:7" ht="12.75">
      <c r="D853" s="23"/>
      <c r="E853" s="23"/>
      <c r="F853" s="23"/>
      <c r="G853" s="23"/>
    </row>
    <row r="854" spans="4:7" ht="12.75">
      <c r="D854" s="23"/>
      <c r="E854" s="23"/>
      <c r="F854" s="23"/>
      <c r="G854" s="23"/>
    </row>
    <row r="855" spans="4:7" ht="12.75">
      <c r="D855" s="23"/>
      <c r="E855" s="23"/>
      <c r="F855" s="23"/>
      <c r="G855" s="23"/>
    </row>
    <row r="856" spans="4:7" ht="12.75">
      <c r="D856" s="23"/>
      <c r="E856" s="23"/>
      <c r="F856" s="23"/>
      <c r="G856" s="23"/>
    </row>
    <row r="857" spans="4:7" ht="12.75">
      <c r="D857" s="23"/>
      <c r="E857" s="23"/>
      <c r="F857" s="23"/>
      <c r="G857" s="23"/>
    </row>
    <row r="858" spans="4:7" ht="12.75">
      <c r="D858" s="23"/>
      <c r="E858" s="23"/>
      <c r="F858" s="23"/>
      <c r="G858" s="23"/>
    </row>
    <row r="859" spans="4:7" ht="12.75">
      <c r="D859" s="23"/>
      <c r="E859" s="23"/>
      <c r="F859" s="23"/>
      <c r="G859" s="23"/>
    </row>
    <row r="860" spans="4:7" ht="12.75">
      <c r="D860" s="23"/>
      <c r="E860" s="23"/>
      <c r="F860" s="23"/>
      <c r="G860" s="23"/>
    </row>
    <row r="861" spans="4:7" ht="12.75">
      <c r="D861" s="23"/>
      <c r="E861" s="23"/>
      <c r="F861" s="23"/>
      <c r="G861" s="23"/>
    </row>
    <row r="862" spans="4:7" ht="12.75">
      <c r="D862" s="23"/>
      <c r="E862" s="23"/>
      <c r="F862" s="23"/>
      <c r="G862" s="23"/>
    </row>
    <row r="863" spans="4:7" ht="12.75">
      <c r="D863" s="23"/>
      <c r="E863" s="23"/>
      <c r="F863" s="23"/>
      <c r="G863" s="23"/>
    </row>
    <row r="864" spans="4:7" ht="12.75">
      <c r="D864" s="23"/>
      <c r="E864" s="23"/>
      <c r="F864" s="23"/>
      <c r="G864" s="23"/>
    </row>
    <row r="865" spans="4:7" ht="12.75">
      <c r="D865" s="23"/>
      <c r="E865" s="23"/>
      <c r="F865" s="23"/>
      <c r="G865" s="23"/>
    </row>
    <row r="866" spans="4:7" ht="12.75">
      <c r="D866" s="23"/>
      <c r="E866" s="23"/>
      <c r="F866" s="23"/>
      <c r="G866" s="23"/>
    </row>
    <row r="867" spans="4:7" ht="12.75">
      <c r="D867" s="23"/>
      <c r="E867" s="23"/>
      <c r="F867" s="23"/>
      <c r="G867" s="23"/>
    </row>
    <row r="868" spans="4:7" ht="12.75">
      <c r="D868" s="23"/>
      <c r="E868" s="23"/>
      <c r="F868" s="23"/>
      <c r="G868" s="23"/>
    </row>
    <row r="869" spans="4:7" ht="12.75">
      <c r="D869" s="23"/>
      <c r="E869" s="23"/>
      <c r="F869" s="23"/>
      <c r="G869" s="23"/>
    </row>
    <row r="870" spans="4:7" ht="12.75">
      <c r="D870" s="23"/>
      <c r="E870" s="23"/>
      <c r="F870" s="23"/>
      <c r="G870" s="23"/>
    </row>
    <row r="871" spans="4:7" ht="12.75">
      <c r="D871" s="23"/>
      <c r="E871" s="23"/>
      <c r="F871" s="23"/>
      <c r="G871" s="23"/>
    </row>
    <row r="872" spans="4:7" ht="12.75">
      <c r="D872" s="23"/>
      <c r="E872" s="23"/>
      <c r="F872" s="23"/>
      <c r="G872" s="23"/>
    </row>
    <row r="873" spans="4:7" ht="12.75">
      <c r="D873" s="23"/>
      <c r="E873" s="23"/>
      <c r="F873" s="23"/>
      <c r="G873" s="23"/>
    </row>
    <row r="874" spans="4:7" ht="12.75">
      <c r="D874" s="23"/>
      <c r="E874" s="23"/>
      <c r="F874" s="23"/>
      <c r="G874" s="23"/>
    </row>
    <row r="875" spans="4:7" ht="12.75">
      <c r="D875" s="23"/>
      <c r="E875" s="23"/>
      <c r="F875" s="23"/>
      <c r="G875" s="23"/>
    </row>
    <row r="876" spans="4:7" ht="12.75">
      <c r="D876" s="23"/>
      <c r="E876" s="23"/>
      <c r="F876" s="23"/>
      <c r="G876" s="23"/>
    </row>
    <row r="877" spans="4:7" ht="12.75">
      <c r="D877" s="23"/>
      <c r="E877" s="23"/>
      <c r="F877" s="23"/>
      <c r="G877" s="23"/>
    </row>
    <row r="878" spans="4:7" ht="12.75">
      <c r="D878" s="23"/>
      <c r="E878" s="23"/>
      <c r="F878" s="23"/>
      <c r="G878" s="23"/>
    </row>
    <row r="879" spans="4:7" ht="12.75">
      <c r="D879" s="23"/>
      <c r="E879" s="23"/>
      <c r="F879" s="23"/>
      <c r="G879" s="23"/>
    </row>
    <row r="880" spans="4:7" ht="12.75">
      <c r="D880" s="23"/>
      <c r="E880" s="23"/>
      <c r="F880" s="23"/>
      <c r="G880" s="23"/>
    </row>
    <row r="881" spans="4:7" ht="12.75">
      <c r="D881" s="23"/>
      <c r="E881" s="23"/>
      <c r="F881" s="23"/>
      <c r="G881" s="23"/>
    </row>
    <row r="882" spans="4:7" ht="12.75">
      <c r="D882" s="23"/>
      <c r="E882" s="23"/>
      <c r="F882" s="23"/>
      <c r="G882" s="23"/>
    </row>
    <row r="883" spans="4:7" ht="12.75">
      <c r="D883" s="23"/>
      <c r="E883" s="23"/>
      <c r="F883" s="23"/>
      <c r="G883" s="23"/>
    </row>
    <row r="884" spans="4:7" ht="12.75">
      <c r="D884" s="23"/>
      <c r="E884" s="23"/>
      <c r="F884" s="23"/>
      <c r="G884" s="23"/>
    </row>
    <row r="885" spans="4:7" ht="12.75">
      <c r="D885" s="23"/>
      <c r="E885" s="23"/>
      <c r="F885" s="23"/>
      <c r="G885" s="23"/>
    </row>
    <row r="886" spans="4:7" ht="12.75">
      <c r="D886" s="23"/>
      <c r="E886" s="23"/>
      <c r="F886" s="23"/>
      <c r="G886" s="23"/>
    </row>
    <row r="887" spans="4:7" ht="12.75">
      <c r="D887" s="23"/>
      <c r="E887" s="23"/>
      <c r="F887" s="23"/>
      <c r="G887" s="23"/>
    </row>
    <row r="888" spans="4:7" ht="12.75">
      <c r="D888" s="23"/>
      <c r="E888" s="23"/>
      <c r="F888" s="23"/>
      <c r="G888" s="23"/>
    </row>
    <row r="889" spans="4:7" ht="12.75">
      <c r="D889" s="23"/>
      <c r="E889" s="23"/>
      <c r="F889" s="23"/>
      <c r="G889" s="23"/>
    </row>
    <row r="890" spans="4:7" ht="12.75">
      <c r="D890" s="23"/>
      <c r="E890" s="23"/>
      <c r="F890" s="23"/>
      <c r="G890" s="23"/>
    </row>
    <row r="891" spans="4:7" ht="12.75">
      <c r="D891" s="23"/>
      <c r="E891" s="23"/>
      <c r="F891" s="23"/>
      <c r="G891" s="23"/>
    </row>
    <row r="892" spans="4:7" ht="12.75">
      <c r="D892" s="23"/>
      <c r="E892" s="23"/>
      <c r="F892" s="23"/>
      <c r="G892" s="23"/>
    </row>
    <row r="893" spans="4:7" ht="12.75">
      <c r="D893" s="23"/>
      <c r="E893" s="23"/>
      <c r="F893" s="23"/>
      <c r="G893" s="23"/>
    </row>
    <row r="894" spans="4:7" ht="12.75">
      <c r="D894" s="23"/>
      <c r="E894" s="23"/>
      <c r="F894" s="23"/>
      <c r="G894" s="23"/>
    </row>
    <row r="895" spans="4:7" ht="12.75">
      <c r="D895" s="23"/>
      <c r="E895" s="23"/>
      <c r="F895" s="23"/>
      <c r="G895" s="23"/>
    </row>
    <row r="896" spans="4:7" ht="12.75">
      <c r="D896" s="23"/>
      <c r="E896" s="23"/>
      <c r="F896" s="23"/>
      <c r="G896" s="23"/>
    </row>
    <row r="897" spans="4:7" ht="12.75">
      <c r="D897" s="23"/>
      <c r="E897" s="23"/>
      <c r="F897" s="23"/>
      <c r="G897" s="23"/>
    </row>
    <row r="898" spans="4:7" ht="12.75">
      <c r="D898" s="23"/>
      <c r="E898" s="23"/>
      <c r="F898" s="23"/>
      <c r="G898" s="23"/>
    </row>
    <row r="899" spans="4:7" ht="12.75">
      <c r="D899" s="23"/>
      <c r="E899" s="23"/>
      <c r="F899" s="23"/>
      <c r="G899" s="23"/>
    </row>
    <row r="900" spans="4:7" ht="12.75">
      <c r="D900" s="23"/>
      <c r="E900" s="23"/>
      <c r="F900" s="23"/>
      <c r="G900" s="23"/>
    </row>
    <row r="901" spans="4:7" ht="12.75">
      <c r="D901" s="23"/>
      <c r="E901" s="23"/>
      <c r="F901" s="23"/>
      <c r="G901" s="23"/>
    </row>
    <row r="902" spans="4:7" ht="12.75">
      <c r="D902" s="23"/>
      <c r="E902" s="23"/>
      <c r="F902" s="23"/>
      <c r="G902" s="23"/>
    </row>
    <row r="903" spans="4:7" ht="12.75">
      <c r="D903" s="23"/>
      <c r="E903" s="23"/>
      <c r="F903" s="23"/>
      <c r="G903" s="23"/>
    </row>
    <row r="904" spans="4:7" ht="12.75">
      <c r="D904" s="23"/>
      <c r="E904" s="23"/>
      <c r="F904" s="23"/>
      <c r="G904" s="23"/>
    </row>
    <row r="905" spans="4:7" ht="12.75">
      <c r="D905" s="23"/>
      <c r="E905" s="23"/>
      <c r="F905" s="23"/>
      <c r="G905" s="23"/>
    </row>
    <row r="906" spans="4:7" ht="12.75">
      <c r="D906" s="23"/>
      <c r="E906" s="23"/>
      <c r="F906" s="23"/>
      <c r="G906" s="23"/>
    </row>
    <row r="907" spans="4:7" ht="12.75">
      <c r="D907" s="23"/>
      <c r="E907" s="23"/>
      <c r="F907" s="23"/>
      <c r="G907" s="23"/>
    </row>
    <row r="908" spans="4:7" ht="12.75">
      <c r="D908" s="23"/>
      <c r="E908" s="23"/>
      <c r="F908" s="23"/>
      <c r="G908" s="23"/>
    </row>
    <row r="909" spans="4:7" ht="12.75">
      <c r="D909" s="23"/>
      <c r="E909" s="23"/>
      <c r="F909" s="23"/>
      <c r="G909" s="23"/>
    </row>
    <row r="910" spans="4:7" ht="12.75">
      <c r="D910" s="23"/>
      <c r="E910" s="23"/>
      <c r="F910" s="23"/>
      <c r="G910" s="23"/>
    </row>
    <row r="911" spans="4:7" ht="12.75">
      <c r="D911" s="23"/>
      <c r="E911" s="23"/>
      <c r="F911" s="23"/>
      <c r="G911" s="23"/>
    </row>
    <row r="912" spans="4:7" ht="12.75">
      <c r="D912" s="23"/>
      <c r="E912" s="23"/>
      <c r="F912" s="23"/>
      <c r="G912" s="23"/>
    </row>
    <row r="913" spans="4:7" ht="12.75">
      <c r="D913" s="23"/>
      <c r="E913" s="23"/>
      <c r="F913" s="23"/>
      <c r="G913" s="23"/>
    </row>
    <row r="914" spans="4:7" ht="12.75">
      <c r="D914" s="23"/>
      <c r="E914" s="23"/>
      <c r="F914" s="23"/>
      <c r="G914" s="23"/>
    </row>
    <row r="915" spans="4:7" ht="12.75">
      <c r="D915" s="23"/>
      <c r="E915" s="23"/>
      <c r="F915" s="23"/>
      <c r="G915" s="23"/>
    </row>
    <row r="916" spans="4:7" ht="12.75">
      <c r="D916" s="23"/>
      <c r="E916" s="23"/>
      <c r="F916" s="23"/>
      <c r="G916" s="23"/>
    </row>
    <row r="917" spans="4:7" ht="12.75">
      <c r="D917" s="23"/>
      <c r="E917" s="23"/>
      <c r="F917" s="23"/>
      <c r="G917" s="23"/>
    </row>
    <row r="918" spans="4:7" ht="12.75">
      <c r="D918" s="23"/>
      <c r="E918" s="23"/>
      <c r="F918" s="23"/>
      <c r="G918" s="23"/>
    </row>
    <row r="919" spans="4:7" ht="12.75">
      <c r="D919" s="23"/>
      <c r="E919" s="23"/>
      <c r="F919" s="23"/>
      <c r="G919" s="23"/>
    </row>
    <row r="920" spans="4:7" ht="12.75">
      <c r="D920" s="23"/>
      <c r="E920" s="23"/>
      <c r="F920" s="23"/>
      <c r="G920" s="23"/>
    </row>
    <row r="921" spans="4:7" ht="12.75">
      <c r="D921" s="23"/>
      <c r="E921" s="23"/>
      <c r="F921" s="23"/>
      <c r="G921" s="23"/>
    </row>
    <row r="922" spans="4:7" ht="12.75">
      <c r="D922" s="23"/>
      <c r="E922" s="23"/>
      <c r="F922" s="23"/>
      <c r="G922" s="23"/>
    </row>
    <row r="923" spans="4:7" ht="12.75">
      <c r="D923" s="23"/>
      <c r="E923" s="23"/>
      <c r="F923" s="23"/>
      <c r="G923" s="23"/>
    </row>
    <row r="924" spans="4:7" ht="12.75">
      <c r="D924" s="23"/>
      <c r="E924" s="23"/>
      <c r="F924" s="23"/>
      <c r="G924" s="23"/>
    </row>
    <row r="925" spans="4:7" ht="12.75">
      <c r="D925" s="23"/>
      <c r="E925" s="23"/>
      <c r="F925" s="23"/>
      <c r="G925" s="23"/>
    </row>
    <row r="926" spans="4:7" ht="12.75">
      <c r="D926" s="23"/>
      <c r="E926" s="23"/>
      <c r="F926" s="23"/>
      <c r="G926" s="23"/>
    </row>
    <row r="927" spans="4:7" ht="12.75">
      <c r="D927" s="23"/>
      <c r="E927" s="23"/>
      <c r="F927" s="23"/>
      <c r="G927" s="23"/>
    </row>
    <row r="928" spans="4:7" ht="12.75">
      <c r="D928" s="23"/>
      <c r="E928" s="23"/>
      <c r="F928" s="23"/>
      <c r="G928" s="23"/>
    </row>
    <row r="929" spans="4:7" ht="12.75">
      <c r="D929" s="23"/>
      <c r="E929" s="23"/>
      <c r="F929" s="23"/>
      <c r="G929" s="23"/>
    </row>
    <row r="930" spans="4:7" ht="12.75">
      <c r="D930" s="23"/>
      <c r="E930" s="23"/>
      <c r="F930" s="23"/>
      <c r="G930" s="23"/>
    </row>
    <row r="931" spans="4:7" ht="12.75">
      <c r="D931" s="23"/>
      <c r="E931" s="23"/>
      <c r="F931" s="23"/>
      <c r="G931" s="23"/>
    </row>
    <row r="932" spans="4:7" ht="12.75">
      <c r="D932" s="23"/>
      <c r="E932" s="23"/>
      <c r="F932" s="23"/>
      <c r="G932" s="23"/>
    </row>
    <row r="933" spans="4:7" ht="12.75">
      <c r="D933" s="23"/>
      <c r="E933" s="23"/>
      <c r="F933" s="23"/>
      <c r="G933" s="23"/>
    </row>
    <row r="934" spans="4:7" ht="12.75">
      <c r="D934" s="23"/>
      <c r="E934" s="23"/>
      <c r="F934" s="23"/>
      <c r="G934" s="23"/>
    </row>
    <row r="935" spans="4:7" ht="12.75">
      <c r="D935" s="23"/>
      <c r="E935" s="23"/>
      <c r="F935" s="23"/>
      <c r="G935" s="23"/>
    </row>
    <row r="936" spans="4:7" ht="12.75">
      <c r="D936" s="23"/>
      <c r="E936" s="23"/>
      <c r="F936" s="23"/>
      <c r="G936" s="23"/>
    </row>
    <row r="937" spans="4:7" ht="12.75">
      <c r="D937" s="23"/>
      <c r="E937" s="23"/>
      <c r="F937" s="23"/>
      <c r="G937" s="23"/>
    </row>
    <row r="938" spans="4:7" ht="12.75">
      <c r="D938" s="23"/>
      <c r="E938" s="23"/>
      <c r="F938" s="23"/>
      <c r="G938" s="23"/>
    </row>
    <row r="939" spans="4:7" ht="12.75">
      <c r="D939" s="23"/>
      <c r="E939" s="23"/>
      <c r="F939" s="23"/>
      <c r="G939" s="23"/>
    </row>
    <row r="940" spans="4:7" ht="12.75">
      <c r="D940" s="23"/>
      <c r="E940" s="23"/>
      <c r="F940" s="23"/>
      <c r="G940" s="23"/>
    </row>
    <row r="941" spans="4:7" ht="12.75">
      <c r="D941" s="23"/>
      <c r="E941" s="23"/>
      <c r="F941" s="23"/>
      <c r="G941" s="23"/>
    </row>
    <row r="942" spans="4:7" ht="12.75">
      <c r="D942" s="23"/>
      <c r="E942" s="23"/>
      <c r="F942" s="23"/>
      <c r="G942" s="23"/>
    </row>
    <row r="943" spans="4:7" ht="12.75">
      <c r="D943" s="23"/>
      <c r="E943" s="23"/>
      <c r="F943" s="23"/>
      <c r="G943" s="23"/>
    </row>
    <row r="944" spans="4:7" ht="12.75">
      <c r="D944" s="23"/>
      <c r="E944" s="23"/>
      <c r="F944" s="23"/>
      <c r="G944" s="23"/>
    </row>
    <row r="945" spans="4:7" ht="12.75">
      <c r="D945" s="23"/>
      <c r="E945" s="23"/>
      <c r="F945" s="23"/>
      <c r="G945" s="23"/>
    </row>
    <row r="946" spans="4:7" ht="12.75">
      <c r="D946" s="23"/>
      <c r="E946" s="23"/>
      <c r="F946" s="23"/>
      <c r="G946" s="23"/>
    </row>
    <row r="947" spans="4:7" ht="12.75">
      <c r="D947" s="23"/>
      <c r="E947" s="23"/>
      <c r="F947" s="23"/>
      <c r="G947" s="23"/>
    </row>
    <row r="948" spans="4:7" ht="12.75">
      <c r="D948" s="23"/>
      <c r="E948" s="23"/>
      <c r="F948" s="23"/>
      <c r="G948" s="23"/>
    </row>
    <row r="949" spans="4:7" ht="12.75">
      <c r="D949" s="23"/>
      <c r="E949" s="23"/>
      <c r="F949" s="23"/>
      <c r="G949" s="23"/>
    </row>
    <row r="950" spans="4:7" ht="12.75">
      <c r="D950" s="23"/>
      <c r="E950" s="23"/>
      <c r="F950" s="23"/>
      <c r="G950" s="23"/>
    </row>
    <row r="951" spans="4:7" ht="12.75">
      <c r="D951" s="23"/>
      <c r="E951" s="23"/>
      <c r="F951" s="23"/>
      <c r="G951" s="23"/>
    </row>
    <row r="952" spans="4:7" ht="12.75">
      <c r="D952" s="23"/>
      <c r="E952" s="23"/>
      <c r="F952" s="23"/>
      <c r="G952" s="23"/>
    </row>
    <row r="953" spans="4:7" ht="12.75">
      <c r="D953" s="23"/>
      <c r="E953" s="23"/>
      <c r="F953" s="23"/>
      <c r="G953" s="23"/>
    </row>
    <row r="954" spans="4:7" ht="12.75">
      <c r="D954" s="23"/>
      <c r="E954" s="23"/>
      <c r="F954" s="23"/>
      <c r="G954" s="23"/>
    </row>
    <row r="955" spans="4:7" ht="12.75">
      <c r="D955" s="23"/>
      <c r="E955" s="23"/>
      <c r="F955" s="23"/>
      <c r="G955" s="23"/>
    </row>
    <row r="956" spans="4:7" ht="12.75">
      <c r="D956" s="23"/>
      <c r="E956" s="23"/>
      <c r="F956" s="23"/>
      <c r="G956" s="23"/>
    </row>
    <row r="957" spans="4:7" ht="12.75">
      <c r="D957" s="23"/>
      <c r="E957" s="23"/>
      <c r="F957" s="23"/>
      <c r="G957" s="23"/>
    </row>
    <row r="958" spans="4:7" ht="12.75">
      <c r="D958" s="23"/>
      <c r="E958" s="23"/>
      <c r="F958" s="23"/>
      <c r="G958" s="23"/>
    </row>
    <row r="959" spans="4:7" ht="12.75">
      <c r="D959" s="23"/>
      <c r="E959" s="23"/>
      <c r="F959" s="23"/>
      <c r="G959" s="23"/>
    </row>
    <row r="960" spans="4:7" ht="12.75">
      <c r="D960" s="23"/>
      <c r="E960" s="23"/>
      <c r="F960" s="23"/>
      <c r="G960" s="23"/>
    </row>
    <row r="961" spans="4:7" ht="12.75">
      <c r="D961" s="23"/>
      <c r="E961" s="23"/>
      <c r="F961" s="23"/>
      <c r="G961" s="23"/>
    </row>
    <row r="962" spans="4:7" ht="12.75">
      <c r="D962" s="23"/>
      <c r="E962" s="23"/>
      <c r="F962" s="23"/>
      <c r="G962" s="23"/>
    </row>
    <row r="963" spans="4:7" ht="12.75">
      <c r="D963" s="23"/>
      <c r="E963" s="23"/>
      <c r="F963" s="23"/>
      <c r="G963" s="23"/>
    </row>
    <row r="964" spans="4:7" ht="12.75">
      <c r="D964" s="23"/>
      <c r="E964" s="23"/>
      <c r="F964" s="23"/>
      <c r="G964" s="23"/>
    </row>
    <row r="965" spans="4:7" ht="12.75">
      <c r="D965" s="23"/>
      <c r="E965" s="23"/>
      <c r="F965" s="23"/>
      <c r="G965" s="23"/>
    </row>
    <row r="966" spans="4:7" ht="12.75">
      <c r="D966" s="23"/>
      <c r="E966" s="23"/>
      <c r="F966" s="23"/>
      <c r="G966" s="23"/>
    </row>
    <row r="967" spans="4:7" ht="12.75">
      <c r="D967" s="23"/>
      <c r="E967" s="23"/>
      <c r="F967" s="23"/>
      <c r="G967" s="23"/>
    </row>
    <row r="968" spans="4:7" ht="12.75">
      <c r="D968" s="23"/>
      <c r="E968" s="23"/>
      <c r="F968" s="23"/>
      <c r="G968" s="23"/>
    </row>
    <row r="969" spans="4:7" ht="12.75">
      <c r="D969" s="23"/>
      <c r="E969" s="23"/>
      <c r="F969" s="23"/>
      <c r="G969" s="23"/>
    </row>
    <row r="970" spans="4:7" ht="12.75">
      <c r="D970" s="23"/>
      <c r="E970" s="23"/>
      <c r="F970" s="23"/>
      <c r="G970" s="23"/>
    </row>
    <row r="971" spans="4:7" ht="12.75">
      <c r="D971" s="23"/>
      <c r="E971" s="23"/>
      <c r="F971" s="23"/>
      <c r="G971" s="23"/>
    </row>
    <row r="972" spans="4:7" ht="12.75">
      <c r="D972" s="23"/>
      <c r="E972" s="23"/>
      <c r="F972" s="23"/>
      <c r="G972" s="23"/>
    </row>
    <row r="973" spans="4:7" ht="12.75">
      <c r="D973" s="23"/>
      <c r="E973" s="23"/>
      <c r="F973" s="23"/>
      <c r="G973" s="23"/>
    </row>
    <row r="974" spans="4:7" ht="12.75">
      <c r="D974" s="23"/>
      <c r="E974" s="23"/>
      <c r="F974" s="23"/>
      <c r="G974" s="23"/>
    </row>
    <row r="975" spans="4:7" ht="12.75">
      <c r="D975" s="23"/>
      <c r="E975" s="23"/>
      <c r="F975" s="23"/>
      <c r="G975" s="23"/>
    </row>
    <row r="976" spans="4:7" ht="12.75">
      <c r="D976" s="23"/>
      <c r="E976" s="23"/>
      <c r="F976" s="23"/>
      <c r="G976" s="23"/>
    </row>
    <row r="977" spans="4:7" ht="12.75">
      <c r="D977" s="23"/>
      <c r="E977" s="23"/>
      <c r="F977" s="23"/>
      <c r="G977" s="23"/>
    </row>
    <row r="978" spans="4:7" ht="12.75">
      <c r="D978" s="23"/>
      <c r="E978" s="23"/>
      <c r="F978" s="23"/>
      <c r="G978" s="23"/>
    </row>
    <row r="979" spans="4:7" ht="12.75">
      <c r="D979" s="23"/>
      <c r="E979" s="23"/>
      <c r="F979" s="23"/>
      <c r="G979" s="23"/>
    </row>
    <row r="980" spans="4:7" ht="12.75">
      <c r="D980" s="23"/>
      <c r="E980" s="23"/>
      <c r="F980" s="23"/>
      <c r="G980" s="23"/>
    </row>
    <row r="981" spans="4:7" ht="12.75">
      <c r="D981" s="23"/>
      <c r="E981" s="23"/>
      <c r="F981" s="23"/>
      <c r="G981" s="23"/>
    </row>
    <row r="982" spans="4:7" ht="12.75">
      <c r="D982" s="23"/>
      <c r="E982" s="23"/>
      <c r="F982" s="23"/>
      <c r="G982" s="23"/>
    </row>
    <row r="983" spans="4:7" ht="12.75">
      <c r="D983" s="23"/>
      <c r="E983" s="23"/>
      <c r="F983" s="23"/>
      <c r="G983" s="23"/>
    </row>
    <row r="984" spans="4:7" ht="12.75">
      <c r="D984" s="23"/>
      <c r="E984" s="23"/>
      <c r="F984" s="23"/>
      <c r="G984" s="23"/>
    </row>
    <row r="985" spans="4:7" ht="12.75">
      <c r="D985" s="23"/>
      <c r="E985" s="23"/>
      <c r="F985" s="23"/>
      <c r="G985" s="23"/>
    </row>
    <row r="986" spans="4:7" ht="12.75">
      <c r="D986" s="23"/>
      <c r="E986" s="23"/>
      <c r="F986" s="23"/>
      <c r="G986" s="23"/>
    </row>
    <row r="987" spans="4:7" ht="12.75">
      <c r="D987" s="23"/>
      <c r="E987" s="23"/>
      <c r="F987" s="23"/>
      <c r="G987" s="23"/>
    </row>
    <row r="988" spans="4:7" ht="12.75">
      <c r="D988" s="23"/>
      <c r="E988" s="23"/>
      <c r="F988" s="23"/>
      <c r="G988" s="23"/>
    </row>
    <row r="989" spans="4:7" ht="12.75">
      <c r="D989" s="23"/>
      <c r="E989" s="23"/>
      <c r="F989" s="23"/>
      <c r="G989" s="23"/>
    </row>
    <row r="990" spans="4:7" ht="12.75">
      <c r="D990" s="23"/>
      <c r="E990" s="23"/>
      <c r="F990" s="23"/>
      <c r="G990" s="23"/>
    </row>
    <row r="991" spans="4:7" ht="12.75">
      <c r="D991" s="23"/>
      <c r="E991" s="23"/>
      <c r="F991" s="23"/>
      <c r="G991" s="23"/>
    </row>
    <row r="992" spans="4:7" ht="12.75">
      <c r="D992" s="23"/>
      <c r="E992" s="23"/>
      <c r="F992" s="23"/>
      <c r="G992" s="23"/>
    </row>
    <row r="993" spans="4:7" ht="12.75">
      <c r="D993" s="23"/>
      <c r="E993" s="23"/>
      <c r="F993" s="23"/>
      <c r="G993" s="23"/>
    </row>
    <row r="994" spans="4:7" ht="12.75">
      <c r="D994" s="23"/>
      <c r="E994" s="23"/>
      <c r="F994" s="23"/>
      <c r="G994" s="23"/>
    </row>
    <row r="995" spans="4:7" ht="12.75">
      <c r="D995" s="23"/>
      <c r="E995" s="23"/>
      <c r="F995" s="23"/>
      <c r="G995" s="23"/>
    </row>
    <row r="996" spans="4:7" ht="12.75">
      <c r="D996" s="23"/>
      <c r="E996" s="23"/>
      <c r="F996" s="23"/>
      <c r="G996" s="23"/>
    </row>
    <row r="997" spans="4:7" ht="12.75">
      <c r="D997" s="23"/>
      <c r="E997" s="23"/>
      <c r="F997" s="23"/>
      <c r="G997" s="23"/>
    </row>
    <row r="998" spans="4:7" ht="12.75">
      <c r="D998" s="23"/>
      <c r="E998" s="23"/>
      <c r="F998" s="23"/>
      <c r="G998" s="23"/>
    </row>
    <row r="999" spans="4:7" ht="12.75">
      <c r="D999" s="23"/>
      <c r="E999" s="23"/>
      <c r="F999" s="23"/>
      <c r="G999" s="23"/>
    </row>
    <row r="1000" spans="4:7" ht="12.75">
      <c r="D1000" s="23"/>
      <c r="E1000" s="23"/>
      <c r="F1000" s="23"/>
      <c r="G1000" s="23"/>
    </row>
    <row r="1001" spans="4:7" ht="12.75">
      <c r="D1001" s="23"/>
      <c r="E1001" s="23"/>
      <c r="F1001" s="23"/>
      <c r="G1001" s="23"/>
    </row>
    <row r="1002" spans="4:7" ht="12.75">
      <c r="D1002" s="23"/>
      <c r="E1002" s="23"/>
      <c r="F1002" s="23"/>
      <c r="G1002" s="23"/>
    </row>
    <row r="1003" spans="4:7" ht="12.75">
      <c r="D1003" s="23"/>
      <c r="E1003" s="23"/>
      <c r="F1003" s="23"/>
      <c r="G1003" s="23"/>
    </row>
    <row r="1004" spans="4:7" ht="12.75">
      <c r="D1004" s="23"/>
      <c r="E1004" s="23"/>
      <c r="F1004" s="23"/>
      <c r="G1004" s="23"/>
    </row>
    <row r="1005" spans="4:7" ht="12.75">
      <c r="D1005" s="23"/>
      <c r="E1005" s="23"/>
      <c r="F1005" s="23"/>
      <c r="G1005" s="23"/>
    </row>
    <row r="1006" spans="4:7" ht="12.75">
      <c r="D1006" s="23"/>
      <c r="E1006" s="23"/>
      <c r="F1006" s="23"/>
      <c r="G1006" s="23"/>
    </row>
    <row r="1007" spans="4:7" ht="12.75">
      <c r="D1007" s="23"/>
      <c r="E1007" s="23"/>
      <c r="F1007" s="23"/>
      <c r="G1007" s="23"/>
    </row>
    <row r="1008" spans="4:7" ht="12.75">
      <c r="D1008" s="23"/>
      <c r="E1008" s="23"/>
      <c r="F1008" s="23"/>
      <c r="G1008" s="23"/>
    </row>
    <row r="1009" spans="4:7" ht="12.75">
      <c r="D1009" s="23"/>
      <c r="E1009" s="23"/>
      <c r="F1009" s="23"/>
      <c r="G1009" s="23"/>
    </row>
    <row r="1010" spans="4:7" ht="12.75">
      <c r="D1010" s="23"/>
      <c r="E1010" s="23"/>
      <c r="F1010" s="23"/>
      <c r="G1010" s="23"/>
    </row>
    <row r="1011" spans="4:7" ht="12.75">
      <c r="D1011" s="23"/>
      <c r="E1011" s="23"/>
      <c r="F1011" s="23"/>
      <c r="G1011" s="23"/>
    </row>
    <row r="1012" spans="4:7" ht="12.75">
      <c r="D1012" s="23"/>
      <c r="E1012" s="23"/>
      <c r="F1012" s="23"/>
      <c r="G1012" s="23"/>
    </row>
    <row r="1013" spans="4:7" ht="12.75">
      <c r="D1013" s="23"/>
      <c r="E1013" s="23"/>
      <c r="F1013" s="23"/>
      <c r="G1013" s="23"/>
    </row>
    <row r="1014" spans="4:7" ht="12.75">
      <c r="D1014" s="23"/>
      <c r="E1014" s="23"/>
      <c r="F1014" s="23"/>
      <c r="G1014" s="23"/>
    </row>
    <row r="1015" spans="4:7" ht="12.75">
      <c r="D1015" s="23"/>
      <c r="E1015" s="23"/>
      <c r="F1015" s="23"/>
      <c r="G1015" s="23"/>
    </row>
    <row r="1016" spans="4:7" ht="12.75">
      <c r="D1016" s="23"/>
      <c r="E1016" s="23"/>
      <c r="F1016" s="23"/>
      <c r="G1016" s="23"/>
    </row>
    <row r="1017" spans="4:7" ht="12.75">
      <c r="D1017" s="23"/>
      <c r="E1017" s="23"/>
      <c r="F1017" s="23"/>
      <c r="G1017" s="23"/>
    </row>
    <row r="1018" spans="4:7" ht="12.75">
      <c r="D1018" s="23"/>
      <c r="E1018" s="23"/>
      <c r="F1018" s="23"/>
      <c r="G1018" s="23"/>
    </row>
    <row r="1019" spans="4:7" ht="12.75">
      <c r="D1019" s="23"/>
      <c r="E1019" s="23"/>
      <c r="F1019" s="23"/>
      <c r="G1019" s="23"/>
    </row>
    <row r="1020" spans="4:7" ht="12.75">
      <c r="D1020" s="23"/>
      <c r="E1020" s="23"/>
      <c r="F1020" s="23"/>
      <c r="G1020" s="23"/>
    </row>
    <row r="1021" spans="4:7" ht="12.75">
      <c r="D1021" s="23"/>
      <c r="E1021" s="23"/>
      <c r="F1021" s="23"/>
      <c r="G1021" s="23"/>
    </row>
    <row r="1022" spans="4:7" ht="12.75">
      <c r="D1022" s="23"/>
      <c r="E1022" s="23"/>
      <c r="F1022" s="23"/>
      <c r="G1022" s="23"/>
    </row>
    <row r="1023" spans="4:7" ht="12.75">
      <c r="D1023" s="23"/>
      <c r="E1023" s="23"/>
      <c r="F1023" s="23"/>
      <c r="G1023" s="23"/>
    </row>
    <row r="1024" spans="4:7" ht="12.75">
      <c r="D1024" s="23"/>
      <c r="E1024" s="23"/>
      <c r="F1024" s="23"/>
      <c r="G1024" s="23"/>
    </row>
    <row r="1025" spans="4:7" ht="12.75">
      <c r="D1025" s="23"/>
      <c r="E1025" s="23"/>
      <c r="F1025" s="23"/>
      <c r="G1025" s="23"/>
    </row>
    <row r="1026" spans="4:7" ht="12.75">
      <c r="D1026" s="23"/>
      <c r="E1026" s="23"/>
      <c r="F1026" s="23"/>
      <c r="G1026" s="23"/>
    </row>
    <row r="1027" spans="4:7" ht="12.75">
      <c r="D1027" s="23"/>
      <c r="E1027" s="23"/>
      <c r="F1027" s="23"/>
      <c r="G1027" s="23"/>
    </row>
    <row r="1028" spans="4:7" ht="12.75">
      <c r="D1028" s="23"/>
      <c r="E1028" s="23"/>
      <c r="F1028" s="23"/>
      <c r="G1028" s="23"/>
    </row>
    <row r="1029" spans="4:7" ht="12.75">
      <c r="D1029" s="23"/>
      <c r="E1029" s="23"/>
      <c r="F1029" s="23"/>
      <c r="G1029" s="23"/>
    </row>
    <row r="1030" spans="4:7" ht="12.75">
      <c r="D1030" s="23"/>
      <c r="E1030" s="23"/>
      <c r="F1030" s="23"/>
      <c r="G1030" s="23"/>
    </row>
    <row r="1031" spans="4:7" ht="12.75">
      <c r="D1031" s="23"/>
      <c r="E1031" s="23"/>
      <c r="F1031" s="23"/>
      <c r="G1031" s="23"/>
    </row>
    <row r="1032" spans="4:7" ht="12.75">
      <c r="D1032" s="23"/>
      <c r="E1032" s="23"/>
      <c r="F1032" s="23"/>
      <c r="G1032" s="23"/>
    </row>
    <row r="1033" spans="4:7" ht="12.75">
      <c r="D1033" s="23"/>
      <c r="E1033" s="23"/>
      <c r="F1033" s="23"/>
      <c r="G1033" s="23"/>
    </row>
    <row r="1034" spans="4:7" ht="12.75">
      <c r="D1034" s="23"/>
      <c r="E1034" s="23"/>
      <c r="F1034" s="23"/>
      <c r="G1034" s="23"/>
    </row>
    <row r="1035" spans="4:7" ht="12.75">
      <c r="D1035" s="23"/>
      <c r="E1035" s="23"/>
      <c r="F1035" s="23"/>
      <c r="G1035" s="23"/>
    </row>
    <row r="1036" spans="4:7" ht="12.75">
      <c r="D1036" s="23"/>
      <c r="E1036" s="23"/>
      <c r="F1036" s="23"/>
      <c r="G1036" s="23"/>
    </row>
    <row r="1037" spans="4:7" ht="12.75">
      <c r="D1037" s="23"/>
      <c r="E1037" s="23"/>
      <c r="F1037" s="23"/>
      <c r="G1037" s="23"/>
    </row>
    <row r="1038" spans="4:7" ht="12.75">
      <c r="D1038" s="23"/>
      <c r="E1038" s="23"/>
      <c r="F1038" s="23"/>
      <c r="G1038" s="23"/>
    </row>
    <row r="1039" spans="4:7" ht="12.75">
      <c r="D1039" s="23"/>
      <c r="E1039" s="23"/>
      <c r="F1039" s="23"/>
      <c r="G1039" s="23"/>
    </row>
    <row r="1040" spans="4:7" ht="12.75">
      <c r="D1040" s="23"/>
      <c r="E1040" s="23"/>
      <c r="F1040" s="23"/>
      <c r="G1040" s="23"/>
    </row>
    <row r="1041" spans="4:7" ht="12.75">
      <c r="D1041" s="23"/>
      <c r="E1041" s="23"/>
      <c r="F1041" s="23"/>
      <c r="G1041" s="23"/>
    </row>
    <row r="1042" spans="4:7" ht="12.75">
      <c r="D1042" s="23"/>
      <c r="E1042" s="23"/>
      <c r="F1042" s="23"/>
      <c r="G1042" s="23"/>
    </row>
    <row r="1043" spans="4:7" ht="12.75">
      <c r="D1043" s="23"/>
      <c r="E1043" s="23"/>
      <c r="F1043" s="23"/>
      <c r="G1043" s="23"/>
    </row>
    <row r="1044" spans="4:7" ht="12.75">
      <c r="D1044" s="23"/>
      <c r="E1044" s="23"/>
      <c r="F1044" s="23"/>
      <c r="G1044" s="23"/>
    </row>
    <row r="1045" spans="4:7" ht="12.75">
      <c r="D1045" s="23"/>
      <c r="E1045" s="23"/>
      <c r="F1045" s="23"/>
      <c r="G1045" s="23"/>
    </row>
    <row r="1046" spans="4:7" ht="12.75">
      <c r="D1046" s="23"/>
      <c r="E1046" s="23"/>
      <c r="F1046" s="23"/>
      <c r="G1046" s="23"/>
    </row>
    <row r="1047" spans="4:7" ht="12.75">
      <c r="D1047" s="23"/>
      <c r="E1047" s="23"/>
      <c r="F1047" s="23"/>
      <c r="G1047" s="23"/>
    </row>
    <row r="1048" spans="4:7" ht="12.75">
      <c r="D1048" s="23"/>
      <c r="E1048" s="23"/>
      <c r="F1048" s="23"/>
      <c r="G1048" s="23"/>
    </row>
    <row r="1049" spans="4:7" ht="12.75">
      <c r="D1049" s="23"/>
      <c r="E1049" s="23"/>
      <c r="F1049" s="23"/>
      <c r="G1049" s="23"/>
    </row>
    <row r="1050" spans="4:7" ht="12.75">
      <c r="D1050" s="23"/>
      <c r="E1050" s="23"/>
      <c r="F1050" s="23"/>
      <c r="G1050" s="23"/>
    </row>
    <row r="1051" spans="4:7" ht="12.75">
      <c r="D1051" s="23"/>
      <c r="E1051" s="23"/>
      <c r="F1051" s="23"/>
      <c r="G1051" s="23"/>
    </row>
    <row r="1052" spans="4:7" ht="12.75">
      <c r="D1052" s="23"/>
      <c r="E1052" s="23"/>
      <c r="F1052" s="23"/>
      <c r="G1052" s="23"/>
    </row>
    <row r="1053" spans="4:7" ht="12.75">
      <c r="D1053" s="23"/>
      <c r="E1053" s="23"/>
      <c r="F1053" s="23"/>
      <c r="G1053" s="23"/>
    </row>
    <row r="1054" spans="4:7" ht="12.75">
      <c r="D1054" s="23"/>
      <c r="E1054" s="23"/>
      <c r="F1054" s="23"/>
      <c r="G1054" s="23"/>
    </row>
    <row r="1055" spans="4:7" ht="12.75">
      <c r="D1055" s="23"/>
      <c r="E1055" s="23"/>
      <c r="F1055" s="23"/>
      <c r="G1055" s="23"/>
    </row>
    <row r="1056" spans="4:7" ht="12.75">
      <c r="D1056" s="23"/>
      <c r="E1056" s="23"/>
      <c r="F1056" s="23"/>
      <c r="G1056" s="23"/>
    </row>
    <row r="1057" spans="4:7" ht="12.75">
      <c r="D1057" s="23"/>
      <c r="E1057" s="23"/>
      <c r="F1057" s="23"/>
      <c r="G1057" s="23"/>
    </row>
    <row r="1058" spans="4:7" ht="12.75">
      <c r="D1058" s="23"/>
      <c r="E1058" s="23"/>
      <c r="F1058" s="23"/>
      <c r="G1058" s="23"/>
    </row>
    <row r="1059" spans="4:7" ht="12.75">
      <c r="D1059" s="23"/>
      <c r="E1059" s="23"/>
      <c r="F1059" s="23"/>
      <c r="G1059" s="23"/>
    </row>
    <row r="1060" spans="4:7" ht="12.75">
      <c r="D1060" s="23"/>
      <c r="E1060" s="23"/>
      <c r="F1060" s="23"/>
      <c r="G1060" s="23"/>
    </row>
    <row r="1061" spans="4:7" ht="12.75">
      <c r="D1061" s="23"/>
      <c r="E1061" s="23"/>
      <c r="F1061" s="23"/>
      <c r="G1061" s="23"/>
    </row>
    <row r="1062" spans="4:7" ht="12.75">
      <c r="D1062" s="23"/>
      <c r="E1062" s="23"/>
      <c r="F1062" s="23"/>
      <c r="G1062" s="23"/>
    </row>
    <row r="1063" spans="4:7" ht="12.75">
      <c r="D1063" s="23"/>
      <c r="E1063" s="23"/>
      <c r="F1063" s="23"/>
      <c r="G1063" s="23"/>
    </row>
    <row r="1064" spans="4:7" ht="12.75">
      <c r="D1064" s="23"/>
      <c r="E1064" s="23"/>
      <c r="F1064" s="23"/>
      <c r="G1064" s="23"/>
    </row>
    <row r="1065" spans="4:7" ht="12.75">
      <c r="D1065" s="23"/>
      <c r="E1065" s="23"/>
      <c r="F1065" s="23"/>
      <c r="G1065" s="23"/>
    </row>
    <row r="1066" spans="4:7" ht="12.75">
      <c r="D1066" s="23"/>
      <c r="E1066" s="23"/>
      <c r="F1066" s="23"/>
      <c r="G1066" s="23"/>
    </row>
    <row r="1067" spans="4:7" ht="12.75">
      <c r="D1067" s="23"/>
      <c r="E1067" s="23"/>
      <c r="F1067" s="23"/>
      <c r="G1067" s="23"/>
    </row>
    <row r="1068" spans="4:7" ht="12.75">
      <c r="D1068" s="23"/>
      <c r="E1068" s="23"/>
      <c r="F1068" s="23"/>
      <c r="G1068" s="23"/>
    </row>
    <row r="1069" spans="4:7" ht="12.75">
      <c r="D1069" s="23"/>
      <c r="E1069" s="23"/>
      <c r="F1069" s="23"/>
      <c r="G1069" s="23"/>
    </row>
    <row r="1070" spans="4:7" ht="12.75">
      <c r="D1070" s="23"/>
      <c r="E1070" s="23"/>
      <c r="F1070" s="23"/>
      <c r="G1070" s="23"/>
    </row>
    <row r="1071" spans="4:7" ht="12.75">
      <c r="D1071" s="23"/>
      <c r="E1071" s="23"/>
      <c r="F1071" s="23"/>
      <c r="G1071" s="23"/>
    </row>
    <row r="1072" spans="4:7" ht="12.75">
      <c r="D1072" s="23"/>
      <c r="E1072" s="23"/>
      <c r="F1072" s="23"/>
      <c r="G1072" s="23"/>
    </row>
    <row r="1073" spans="4:7" ht="12.75">
      <c r="D1073" s="23"/>
      <c r="E1073" s="23"/>
      <c r="F1073" s="23"/>
      <c r="G1073" s="23"/>
    </row>
    <row r="1074" spans="4:7" ht="12.75">
      <c r="D1074" s="23"/>
      <c r="E1074" s="23"/>
      <c r="F1074" s="23"/>
      <c r="G1074" s="23"/>
    </row>
    <row r="1075" spans="4:7" ht="12.75">
      <c r="D1075" s="23"/>
      <c r="E1075" s="23"/>
      <c r="F1075" s="23"/>
      <c r="G1075" s="23"/>
    </row>
    <row r="1076" spans="4:7" ht="12.75">
      <c r="D1076" s="23"/>
      <c r="E1076" s="23"/>
      <c r="F1076" s="23"/>
      <c r="G1076" s="23"/>
    </row>
    <row r="1077" spans="4:7" ht="12.75">
      <c r="D1077" s="23"/>
      <c r="E1077" s="23"/>
      <c r="F1077" s="23"/>
      <c r="G1077" s="23"/>
    </row>
    <row r="1078" spans="4:7" ht="12.75">
      <c r="D1078" s="23"/>
      <c r="E1078" s="23"/>
      <c r="F1078" s="23"/>
      <c r="G1078" s="23"/>
    </row>
    <row r="1079" spans="4:7" ht="12.75">
      <c r="D1079" s="23"/>
      <c r="E1079" s="23"/>
      <c r="F1079" s="23"/>
      <c r="G1079" s="23"/>
    </row>
    <row r="1080" spans="4:7" ht="12.75">
      <c r="D1080" s="23"/>
      <c r="E1080" s="23"/>
      <c r="F1080" s="23"/>
      <c r="G1080" s="23"/>
    </row>
    <row r="1081" spans="4:7" ht="12.75">
      <c r="D1081" s="23"/>
      <c r="E1081" s="23"/>
      <c r="F1081" s="23"/>
      <c r="G1081" s="23"/>
    </row>
    <row r="1082" spans="4:7" ht="12.75">
      <c r="D1082" s="23"/>
      <c r="E1082" s="23"/>
      <c r="F1082" s="23"/>
      <c r="G1082" s="23"/>
    </row>
    <row r="1083" spans="4:7" ht="12.75">
      <c r="D1083" s="23"/>
      <c r="E1083" s="23"/>
      <c r="F1083" s="23"/>
      <c r="G1083" s="23"/>
    </row>
    <row r="1084" spans="4:7" ht="12.75">
      <c r="D1084" s="23"/>
      <c r="E1084" s="23"/>
      <c r="F1084" s="23"/>
      <c r="G1084" s="23"/>
    </row>
    <row r="1085" spans="4:7" ht="12.75">
      <c r="D1085" s="23"/>
      <c r="E1085" s="23"/>
      <c r="F1085" s="23"/>
      <c r="G1085" s="23"/>
    </row>
    <row r="1086" spans="4:7" ht="12.75">
      <c r="D1086" s="23"/>
      <c r="E1086" s="23"/>
      <c r="F1086" s="23"/>
      <c r="G1086" s="23"/>
    </row>
    <row r="1087" spans="4:7" ht="12.75">
      <c r="D1087" s="23"/>
      <c r="E1087" s="23"/>
      <c r="F1087" s="23"/>
      <c r="G1087" s="23"/>
    </row>
    <row r="1088" spans="4:7" ht="12.75">
      <c r="D1088" s="23"/>
      <c r="E1088" s="23"/>
      <c r="F1088" s="23"/>
      <c r="G1088" s="23"/>
    </row>
    <row r="1089" spans="4:7" ht="12.75">
      <c r="D1089" s="23"/>
      <c r="E1089" s="23"/>
      <c r="F1089" s="23"/>
      <c r="G1089" s="23"/>
    </row>
    <row r="1090" spans="4:7" ht="12.75">
      <c r="D1090" s="23"/>
      <c r="E1090" s="23"/>
      <c r="F1090" s="23"/>
      <c r="G1090" s="23"/>
    </row>
    <row r="1091" spans="4:7" ht="12.75">
      <c r="D1091" s="23"/>
      <c r="E1091" s="23"/>
      <c r="F1091" s="23"/>
      <c r="G1091" s="23"/>
    </row>
    <row r="1092" spans="4:7" ht="12.75">
      <c r="D1092" s="23"/>
      <c r="E1092" s="23"/>
      <c r="F1092" s="23"/>
      <c r="G1092" s="23"/>
    </row>
    <row r="1093" spans="4:7" ht="12.75">
      <c r="D1093" s="23"/>
      <c r="E1093" s="23"/>
      <c r="F1093" s="23"/>
      <c r="G1093" s="23"/>
    </row>
    <row r="1094" spans="4:7" ht="12.75">
      <c r="D1094" s="23"/>
      <c r="E1094" s="23"/>
      <c r="F1094" s="23"/>
      <c r="G1094" s="23"/>
    </row>
    <row r="1095" spans="4:7" ht="12.75">
      <c r="D1095" s="23"/>
      <c r="E1095" s="23"/>
      <c r="F1095" s="23"/>
      <c r="G1095" s="23"/>
    </row>
    <row r="1096" spans="4:7" ht="12.75">
      <c r="D1096" s="23"/>
      <c r="E1096" s="23"/>
      <c r="F1096" s="23"/>
      <c r="G1096" s="23"/>
    </row>
    <row r="1097" spans="4:7" ht="12.75">
      <c r="D1097" s="23"/>
      <c r="E1097" s="23"/>
      <c r="F1097" s="23"/>
      <c r="G1097" s="23"/>
    </row>
    <row r="1098" spans="4:7" ht="12.75">
      <c r="D1098" s="23"/>
      <c r="E1098" s="23"/>
      <c r="F1098" s="23"/>
      <c r="G1098" s="23"/>
    </row>
    <row r="1099" spans="4:7" ht="12.75">
      <c r="D1099" s="23"/>
      <c r="E1099" s="23"/>
      <c r="F1099" s="23"/>
      <c r="G1099" s="23"/>
    </row>
    <row r="1100" spans="4:7" ht="12.75">
      <c r="D1100" s="23"/>
      <c r="E1100" s="23"/>
      <c r="F1100" s="23"/>
      <c r="G1100" s="23"/>
    </row>
    <row r="1101" spans="4:7" ht="12.75">
      <c r="D1101" s="23"/>
      <c r="E1101" s="23"/>
      <c r="F1101" s="23"/>
      <c r="G1101" s="23"/>
    </row>
    <row r="1102" spans="4:7" ht="12.75">
      <c r="D1102" s="23"/>
      <c r="E1102" s="23"/>
      <c r="F1102" s="23"/>
      <c r="G1102" s="23"/>
    </row>
    <row r="1103" spans="4:7" ht="12.75">
      <c r="D1103" s="23"/>
      <c r="E1103" s="23"/>
      <c r="F1103" s="23"/>
      <c r="G1103" s="23"/>
    </row>
    <row r="1104" spans="4:7" ht="12.75">
      <c r="D1104" s="23"/>
      <c r="E1104" s="23"/>
      <c r="F1104" s="23"/>
      <c r="G1104" s="23"/>
    </row>
    <row r="1105" spans="4:7" ht="12.75">
      <c r="D1105" s="23"/>
      <c r="E1105" s="23"/>
      <c r="F1105" s="23"/>
      <c r="G1105" s="23"/>
    </row>
    <row r="1106" spans="4:7" ht="12.75">
      <c r="D1106" s="23"/>
      <c r="E1106" s="23"/>
      <c r="F1106" s="23"/>
      <c r="G1106" s="23"/>
    </row>
    <row r="1107" spans="4:7" ht="12.75">
      <c r="D1107" s="23"/>
      <c r="E1107" s="23"/>
      <c r="F1107" s="23"/>
      <c r="G1107" s="23"/>
    </row>
    <row r="1108" spans="4:7" ht="12.75">
      <c r="D1108" s="23"/>
      <c r="E1108" s="23"/>
      <c r="F1108" s="23"/>
      <c r="G1108" s="23"/>
    </row>
    <row r="1109" spans="4:7" ht="12.75">
      <c r="D1109" s="23"/>
      <c r="E1109" s="23"/>
      <c r="F1109" s="23"/>
      <c r="G1109" s="23"/>
    </row>
    <row r="1110" spans="4:7" ht="12.75">
      <c r="D1110" s="23"/>
      <c r="E1110" s="23"/>
      <c r="F1110" s="23"/>
      <c r="G1110" s="23"/>
    </row>
    <row r="1111" spans="4:7" ht="12.75">
      <c r="D1111" s="23"/>
      <c r="E1111" s="23"/>
      <c r="F1111" s="23"/>
      <c r="G1111" s="23"/>
    </row>
    <row r="1112" spans="4:7" ht="12.75">
      <c r="D1112" s="23"/>
      <c r="E1112" s="23"/>
      <c r="F1112" s="23"/>
      <c r="G1112" s="23"/>
    </row>
    <row r="1113" spans="4:7" ht="12.75">
      <c r="D1113" s="23"/>
      <c r="E1113" s="23"/>
      <c r="F1113" s="23"/>
      <c r="G1113" s="23"/>
    </row>
    <row r="1114" spans="4:7" ht="12.75">
      <c r="D1114" s="23"/>
      <c r="E1114" s="23"/>
      <c r="F1114" s="23"/>
      <c r="G1114" s="23"/>
    </row>
    <row r="1115" spans="4:7" ht="12.75">
      <c r="D1115" s="23"/>
      <c r="E1115" s="23"/>
      <c r="F1115" s="23"/>
      <c r="G1115" s="23"/>
    </row>
    <row r="1116" spans="4:7" ht="12.75">
      <c r="D1116" s="23"/>
      <c r="E1116" s="23"/>
      <c r="F1116" s="23"/>
      <c r="G1116" s="23"/>
    </row>
    <row r="1117" spans="4:7" ht="12.75">
      <c r="D1117" s="23"/>
      <c r="E1117" s="23"/>
      <c r="F1117" s="23"/>
      <c r="G1117" s="23"/>
    </row>
    <row r="1118" spans="4:7" ht="12.75">
      <c r="D1118" s="23"/>
      <c r="E1118" s="23"/>
      <c r="F1118" s="23"/>
      <c r="G1118" s="23"/>
    </row>
    <row r="1119" spans="4:7" ht="12.75">
      <c r="D1119" s="23"/>
      <c r="E1119" s="23"/>
      <c r="F1119" s="23"/>
      <c r="G1119" s="23"/>
    </row>
    <row r="1120" spans="4:7" ht="12.75">
      <c r="D1120" s="23"/>
      <c r="E1120" s="23"/>
      <c r="F1120" s="23"/>
      <c r="G1120" s="23"/>
    </row>
    <row r="1121" spans="4:7" ht="12.75">
      <c r="D1121" s="23"/>
      <c r="E1121" s="23"/>
      <c r="F1121" s="23"/>
      <c r="G1121" s="23"/>
    </row>
    <row r="1122" spans="4:7" ht="12.75">
      <c r="D1122" s="23"/>
      <c r="E1122" s="23"/>
      <c r="F1122" s="23"/>
      <c r="G1122" s="23"/>
    </row>
    <row r="1123" spans="4:7" ht="12.75">
      <c r="D1123" s="23"/>
      <c r="E1123" s="23"/>
      <c r="F1123" s="23"/>
      <c r="G1123" s="23"/>
    </row>
    <row r="1124" spans="4:7" ht="12.75">
      <c r="D1124" s="23"/>
      <c r="E1124" s="23"/>
      <c r="F1124" s="23"/>
      <c r="G1124" s="23"/>
    </row>
    <row r="1125" spans="4:7" ht="12.75">
      <c r="D1125" s="23"/>
      <c r="E1125" s="23"/>
      <c r="F1125" s="23"/>
      <c r="G1125" s="23"/>
    </row>
    <row r="1126" spans="4:7" ht="12.75">
      <c r="D1126" s="23"/>
      <c r="E1126" s="23"/>
      <c r="F1126" s="23"/>
      <c r="G1126" s="23"/>
    </row>
    <row r="1127" spans="4:7" ht="12.75">
      <c r="D1127" s="23"/>
      <c r="E1127" s="23"/>
      <c r="F1127" s="23"/>
      <c r="G1127" s="23"/>
    </row>
    <row r="1128" spans="4:7" ht="12.75">
      <c r="D1128" s="23"/>
      <c r="E1128" s="23"/>
      <c r="F1128" s="23"/>
      <c r="G1128" s="23"/>
    </row>
    <row r="1129" spans="4:7" ht="12.75">
      <c r="D1129" s="23"/>
      <c r="E1129" s="23"/>
      <c r="F1129" s="23"/>
      <c r="G1129" s="23"/>
    </row>
    <row r="1130" spans="4:7" ht="12.75">
      <c r="D1130" s="23"/>
      <c r="E1130" s="23"/>
      <c r="F1130" s="23"/>
      <c r="G1130" s="23"/>
    </row>
    <row r="1131" spans="4:7" ht="12.75">
      <c r="D1131" s="23"/>
      <c r="E1131" s="23"/>
      <c r="F1131" s="23"/>
      <c r="G1131" s="23"/>
    </row>
    <row r="1132" spans="4:7" ht="12.75">
      <c r="D1132" s="23"/>
      <c r="E1132" s="23"/>
      <c r="F1132" s="23"/>
      <c r="G1132" s="23"/>
    </row>
    <row r="1133" spans="4:7" ht="12.75">
      <c r="D1133" s="23"/>
      <c r="E1133" s="23"/>
      <c r="F1133" s="23"/>
      <c r="G1133" s="23"/>
    </row>
    <row r="1134" spans="4:7" ht="12.75">
      <c r="D1134" s="23"/>
      <c r="E1134" s="23"/>
      <c r="F1134" s="23"/>
      <c r="G1134" s="23"/>
    </row>
    <row r="1135" spans="4:7" ht="12.75">
      <c r="D1135" s="23"/>
      <c r="E1135" s="23"/>
      <c r="F1135" s="23"/>
      <c r="G1135" s="23"/>
    </row>
    <row r="1136" spans="4:7" ht="12.75">
      <c r="D1136" s="23"/>
      <c r="E1136" s="23"/>
      <c r="F1136" s="23"/>
      <c r="G1136" s="23"/>
    </row>
    <row r="1137" spans="4:7" ht="12.75">
      <c r="D1137" s="23"/>
      <c r="E1137" s="23"/>
      <c r="F1137" s="23"/>
      <c r="G1137" s="23"/>
    </row>
    <row r="1138" spans="4:7" ht="12.75">
      <c r="D1138" s="23"/>
      <c r="E1138" s="23"/>
      <c r="F1138" s="23"/>
      <c r="G1138" s="23"/>
    </row>
    <row r="1139" spans="4:7" ht="12.75">
      <c r="D1139" s="23"/>
      <c r="E1139" s="23"/>
      <c r="F1139" s="23"/>
      <c r="G1139" s="23"/>
    </row>
    <row r="1140" spans="4:7" ht="12.75">
      <c r="D1140" s="23"/>
      <c r="E1140" s="23"/>
      <c r="F1140" s="23"/>
      <c r="G1140" s="23"/>
    </row>
    <row r="1141" spans="4:7" ht="12.75">
      <c r="D1141" s="23"/>
      <c r="E1141" s="23"/>
      <c r="F1141" s="23"/>
      <c r="G1141" s="23"/>
    </row>
    <row r="1142" spans="4:7" ht="12.75">
      <c r="D1142" s="23"/>
      <c r="E1142" s="23"/>
      <c r="F1142" s="23"/>
      <c r="G1142" s="23"/>
    </row>
    <row r="1143" spans="4:7" ht="12.75">
      <c r="D1143" s="23"/>
      <c r="E1143" s="23"/>
      <c r="F1143" s="23"/>
      <c r="G1143" s="23"/>
    </row>
    <row r="1144" spans="4:7" ht="12.75">
      <c r="D1144" s="23"/>
      <c r="E1144" s="23"/>
      <c r="F1144" s="23"/>
      <c r="G1144" s="23"/>
    </row>
    <row r="1145" spans="4:7" ht="12.75">
      <c r="D1145" s="23"/>
      <c r="E1145" s="23"/>
      <c r="F1145" s="23"/>
      <c r="G1145" s="23"/>
    </row>
    <row r="1146" spans="4:7" ht="12.75">
      <c r="D1146" s="23"/>
      <c r="E1146" s="23"/>
      <c r="F1146" s="23"/>
      <c r="G1146" s="23"/>
    </row>
    <row r="1147" spans="4:7" ht="12.75">
      <c r="D1147" s="23"/>
      <c r="E1147" s="23"/>
      <c r="F1147" s="23"/>
      <c r="G1147" s="23"/>
    </row>
    <row r="1148" spans="4:7" ht="12.75">
      <c r="D1148" s="23"/>
      <c r="E1148" s="23"/>
      <c r="F1148" s="23"/>
      <c r="G1148" s="23"/>
    </row>
    <row r="1149" spans="4:7" ht="12.75">
      <c r="D1149" s="23"/>
      <c r="E1149" s="23"/>
      <c r="F1149" s="23"/>
      <c r="G1149" s="23"/>
    </row>
    <row r="1150" spans="4:7" ht="12.75">
      <c r="D1150" s="23"/>
      <c r="E1150" s="23"/>
      <c r="F1150" s="23"/>
      <c r="G1150" s="23"/>
    </row>
    <row r="1151" spans="4:7" ht="12.75">
      <c r="D1151" s="23"/>
      <c r="E1151" s="23"/>
      <c r="F1151" s="23"/>
      <c r="G1151" s="23"/>
    </row>
    <row r="1152" spans="4:7" ht="12.75">
      <c r="D1152" s="23"/>
      <c r="E1152" s="23"/>
      <c r="F1152" s="23"/>
      <c r="G1152" s="23"/>
    </row>
    <row r="1153" spans="4:7" ht="12.75">
      <c r="D1153" s="23"/>
      <c r="E1153" s="23"/>
      <c r="F1153" s="23"/>
      <c r="G1153" s="23"/>
    </row>
    <row r="1154" spans="4:7" ht="12.75">
      <c r="D1154" s="23"/>
      <c r="E1154" s="23"/>
      <c r="F1154" s="23"/>
      <c r="G1154" s="23"/>
    </row>
    <row r="1155" spans="4:7" ht="12.75">
      <c r="D1155" s="23"/>
      <c r="E1155" s="23"/>
      <c r="F1155" s="23"/>
      <c r="G1155" s="23"/>
    </row>
    <row r="1156" spans="4:7" ht="12.75">
      <c r="D1156" s="23"/>
      <c r="E1156" s="23"/>
      <c r="F1156" s="23"/>
      <c r="G1156" s="23"/>
    </row>
    <row r="1157" spans="4:7" ht="12.75">
      <c r="D1157" s="23"/>
      <c r="E1157" s="23"/>
      <c r="F1157" s="23"/>
      <c r="G1157" s="23"/>
    </row>
    <row r="1158" spans="4:7" ht="12.75">
      <c r="D1158" s="23"/>
      <c r="E1158" s="23"/>
      <c r="F1158" s="23"/>
      <c r="G1158" s="23"/>
    </row>
    <row r="1159" spans="4:7" ht="12.75">
      <c r="D1159" s="23"/>
      <c r="E1159" s="23"/>
      <c r="F1159" s="23"/>
      <c r="G1159" s="23"/>
    </row>
    <row r="1160" spans="4:7" ht="12.75">
      <c r="D1160" s="23"/>
      <c r="E1160" s="23"/>
      <c r="F1160" s="23"/>
      <c r="G1160" s="23"/>
    </row>
    <row r="1161" spans="4:7" ht="12.75">
      <c r="D1161" s="23"/>
      <c r="E1161" s="23"/>
      <c r="F1161" s="23"/>
      <c r="G1161" s="23"/>
    </row>
    <row r="1162" spans="4:7" ht="12.75">
      <c r="D1162" s="23"/>
      <c r="E1162" s="23"/>
      <c r="F1162" s="23"/>
      <c r="G1162" s="23"/>
    </row>
    <row r="1163" spans="4:7" ht="12.75">
      <c r="D1163" s="23"/>
      <c r="E1163" s="23"/>
      <c r="F1163" s="23"/>
      <c r="G1163" s="23"/>
    </row>
    <row r="1164" spans="4:7" ht="12.75">
      <c r="D1164" s="23"/>
      <c r="E1164" s="23"/>
      <c r="F1164" s="23"/>
      <c r="G1164" s="23"/>
    </row>
    <row r="1165" spans="4:7" ht="12.75">
      <c r="D1165" s="23"/>
      <c r="E1165" s="23"/>
      <c r="F1165" s="23"/>
      <c r="G1165" s="23"/>
    </row>
    <row r="1166" spans="4:7" ht="12.75">
      <c r="D1166" s="23"/>
      <c r="E1166" s="23"/>
      <c r="F1166" s="23"/>
      <c r="G1166" s="23"/>
    </row>
    <row r="1167" spans="4:7" ht="12.75">
      <c r="D1167" s="23"/>
      <c r="E1167" s="23"/>
      <c r="F1167" s="23"/>
      <c r="G1167" s="23"/>
    </row>
    <row r="1168" spans="4:7" ht="12.75">
      <c r="D1168" s="23"/>
      <c r="E1168" s="23"/>
      <c r="F1168" s="23"/>
      <c r="G1168" s="23"/>
    </row>
    <row r="1169" spans="4:7" ht="12.75">
      <c r="D1169" s="23"/>
      <c r="E1169" s="23"/>
      <c r="F1169" s="23"/>
      <c r="G1169" s="23"/>
    </row>
    <row r="1170" spans="4:7" ht="12.75">
      <c r="D1170" s="23"/>
      <c r="E1170" s="23"/>
      <c r="F1170" s="23"/>
      <c r="G1170" s="23"/>
    </row>
    <row r="1171" spans="4:7" ht="12.75">
      <c r="D1171" s="23"/>
      <c r="E1171" s="23"/>
      <c r="F1171" s="23"/>
      <c r="G1171" s="23"/>
    </row>
    <row r="1172" spans="4:7" ht="12.75">
      <c r="D1172" s="23"/>
      <c r="E1172" s="23"/>
      <c r="F1172" s="23"/>
      <c r="G1172" s="23"/>
    </row>
    <row r="1173" spans="4:7" ht="12.75">
      <c r="D1173" s="23"/>
      <c r="E1173" s="23"/>
      <c r="F1173" s="23"/>
      <c r="G1173" s="23"/>
    </row>
    <row r="1174" spans="4:7" ht="12.75">
      <c r="D1174" s="23"/>
      <c r="E1174" s="23"/>
      <c r="F1174" s="23"/>
      <c r="G1174" s="23"/>
    </row>
    <row r="1175" spans="4:7" ht="12.75">
      <c r="D1175" s="23"/>
      <c r="E1175" s="23"/>
      <c r="F1175" s="23"/>
      <c r="G1175" s="23"/>
    </row>
    <row r="1176" spans="4:7" ht="12.75">
      <c r="D1176" s="23"/>
      <c r="E1176" s="23"/>
      <c r="F1176" s="23"/>
      <c r="G1176" s="23"/>
    </row>
    <row r="1177" spans="4:7" ht="12.75">
      <c r="D1177" s="23"/>
      <c r="E1177" s="23"/>
      <c r="F1177" s="23"/>
      <c r="G1177" s="23"/>
    </row>
    <row r="1178" spans="4:7" ht="12.75">
      <c r="D1178" s="23"/>
      <c r="E1178" s="23"/>
      <c r="F1178" s="23"/>
      <c r="G1178" s="23"/>
    </row>
    <row r="1179" spans="4:7" ht="12.75">
      <c r="D1179" s="23"/>
      <c r="E1179" s="23"/>
      <c r="F1179" s="23"/>
      <c r="G1179" s="23"/>
    </row>
    <row r="1180" spans="4:7" ht="12.75">
      <c r="D1180" s="23"/>
      <c r="E1180" s="23"/>
      <c r="F1180" s="23"/>
      <c r="G1180" s="23"/>
    </row>
    <row r="1181" spans="4:7" ht="12.75">
      <c r="D1181" s="23"/>
      <c r="E1181" s="23"/>
      <c r="F1181" s="23"/>
      <c r="G1181" s="23"/>
    </row>
    <row r="1182" spans="4:7" ht="12.75">
      <c r="D1182" s="23"/>
      <c r="E1182" s="23"/>
      <c r="F1182" s="23"/>
      <c r="G1182" s="23"/>
    </row>
    <row r="1183" spans="4:7" ht="12.75">
      <c r="D1183" s="23"/>
      <c r="E1183" s="23"/>
      <c r="F1183" s="23"/>
      <c r="G1183" s="23"/>
    </row>
    <row r="1184" spans="4:7" ht="12.75">
      <c r="D1184" s="23"/>
      <c r="E1184" s="23"/>
      <c r="F1184" s="23"/>
      <c r="G1184" s="23"/>
    </row>
    <row r="1185" spans="4:7" ht="12.75">
      <c r="D1185" s="23"/>
      <c r="E1185" s="23"/>
      <c r="F1185" s="23"/>
      <c r="G1185" s="23"/>
    </row>
    <row r="1186" spans="4:7" ht="12.75">
      <c r="D1186" s="23"/>
      <c r="E1186" s="23"/>
      <c r="F1186" s="23"/>
      <c r="G1186" s="23"/>
    </row>
    <row r="1187" spans="4:7" ht="12.75">
      <c r="D1187" s="23"/>
      <c r="E1187" s="23"/>
      <c r="F1187" s="23"/>
      <c r="G1187" s="23"/>
    </row>
    <row r="1188" spans="4:7" ht="12.75">
      <c r="D1188" s="23"/>
      <c r="E1188" s="23"/>
      <c r="F1188" s="23"/>
      <c r="G1188" s="23"/>
    </row>
    <row r="1189" spans="4:7" ht="12.75">
      <c r="D1189" s="23"/>
      <c r="E1189" s="23"/>
      <c r="F1189" s="23"/>
      <c r="G1189" s="23"/>
    </row>
    <row r="1190" spans="4:7" ht="12.75">
      <c r="D1190" s="23"/>
      <c r="E1190" s="23"/>
      <c r="F1190" s="23"/>
      <c r="G1190" s="23"/>
    </row>
    <row r="1191" spans="4:7" ht="12.75">
      <c r="D1191" s="23"/>
      <c r="E1191" s="23"/>
      <c r="F1191" s="23"/>
      <c r="G1191" s="23"/>
    </row>
    <row r="1192" spans="4:7" ht="12.75">
      <c r="D1192" s="23"/>
      <c r="E1192" s="23"/>
      <c r="F1192" s="23"/>
      <c r="G1192" s="23"/>
    </row>
    <row r="1193" spans="4:7" ht="12.75">
      <c r="D1193" s="23"/>
      <c r="E1193" s="23"/>
      <c r="F1193" s="23"/>
      <c r="G1193" s="23"/>
    </row>
    <row r="1194" spans="4:7" ht="12.75">
      <c r="D1194" s="23"/>
      <c r="E1194" s="23"/>
      <c r="F1194" s="23"/>
      <c r="G1194" s="23"/>
    </row>
    <row r="1195" spans="4:7" ht="12.75">
      <c r="D1195" s="23"/>
      <c r="E1195" s="23"/>
      <c r="F1195" s="23"/>
      <c r="G1195" s="23"/>
    </row>
    <row r="1196" spans="4:7" ht="12.75">
      <c r="D1196" s="23"/>
      <c r="E1196" s="23"/>
      <c r="F1196" s="23"/>
      <c r="G1196" s="23"/>
    </row>
    <row r="1197" spans="4:7" ht="12.75">
      <c r="D1197" s="23"/>
      <c r="E1197" s="23"/>
      <c r="F1197" s="23"/>
      <c r="G1197" s="23"/>
    </row>
    <row r="1198" spans="4:7" ht="12.75">
      <c r="D1198" s="23"/>
      <c r="E1198" s="23"/>
      <c r="F1198" s="23"/>
      <c r="G1198" s="23"/>
    </row>
    <row r="1199" spans="4:7" ht="12.75">
      <c r="D1199" s="23"/>
      <c r="E1199" s="23"/>
      <c r="F1199" s="23"/>
      <c r="G1199" s="23"/>
    </row>
    <row r="1200" spans="4:7" ht="12.75">
      <c r="D1200" s="23"/>
      <c r="E1200" s="23"/>
      <c r="F1200" s="23"/>
      <c r="G1200" s="23"/>
    </row>
    <row r="1201" spans="4:7" ht="12.75">
      <c r="D1201" s="23"/>
      <c r="E1201" s="23"/>
      <c r="F1201" s="23"/>
      <c r="G1201" s="23"/>
    </row>
    <row r="1202" spans="4:7" ht="12.75">
      <c r="D1202" s="23"/>
      <c r="E1202" s="23"/>
      <c r="F1202" s="23"/>
      <c r="G1202" s="23"/>
    </row>
    <row r="1203" spans="4:7" ht="12.75">
      <c r="D1203" s="23"/>
      <c r="E1203" s="23"/>
      <c r="F1203" s="23"/>
      <c r="G1203" s="23"/>
    </row>
    <row r="1204" spans="4:7" ht="12.75">
      <c r="D1204" s="23"/>
      <c r="E1204" s="23"/>
      <c r="F1204" s="23"/>
      <c r="G1204" s="23"/>
    </row>
    <row r="1205" spans="4:7" ht="12.75">
      <c r="D1205" s="23"/>
      <c r="E1205" s="23"/>
      <c r="F1205" s="23"/>
      <c r="G1205" s="23"/>
    </row>
    <row r="1206" spans="4:7" ht="12.75">
      <c r="D1206" s="23"/>
      <c r="E1206" s="23"/>
      <c r="F1206" s="23"/>
      <c r="G1206" s="23"/>
    </row>
    <row r="1207" spans="4:7" ht="12.75">
      <c r="D1207" s="23"/>
      <c r="E1207" s="23"/>
      <c r="F1207" s="23"/>
      <c r="G1207" s="23"/>
    </row>
    <row r="1208" spans="4:7" ht="12.75">
      <c r="D1208" s="23"/>
      <c r="E1208" s="23"/>
      <c r="F1208" s="23"/>
      <c r="G1208" s="23"/>
    </row>
    <row r="1209" spans="4:7" ht="12.75">
      <c r="D1209" s="23"/>
      <c r="E1209" s="23"/>
      <c r="F1209" s="23"/>
      <c r="G1209" s="23"/>
    </row>
    <row r="1210" spans="4:7" ht="12.75">
      <c r="D1210" s="23"/>
      <c r="E1210" s="23"/>
      <c r="F1210" s="23"/>
      <c r="G1210" s="23"/>
    </row>
    <row r="1211" spans="4:7" ht="12.75">
      <c r="D1211" s="23"/>
      <c r="E1211" s="23"/>
      <c r="F1211" s="23"/>
      <c r="G1211" s="23"/>
    </row>
    <row r="1212" spans="4:7" ht="12.75">
      <c r="D1212" s="23"/>
      <c r="E1212" s="23"/>
      <c r="F1212" s="23"/>
      <c r="G1212" s="23"/>
    </row>
    <row r="1213" spans="4:7" ht="12.75">
      <c r="D1213" s="23"/>
      <c r="E1213" s="23"/>
      <c r="F1213" s="23"/>
      <c r="G1213" s="23"/>
    </row>
    <row r="1214" spans="4:7" ht="12.75">
      <c r="D1214" s="23"/>
      <c r="E1214" s="23"/>
      <c r="F1214" s="23"/>
      <c r="G1214" s="23"/>
    </row>
    <row r="1215" spans="4:7" ht="12.75">
      <c r="D1215" s="23"/>
      <c r="E1215" s="23"/>
      <c r="F1215" s="23"/>
      <c r="G1215" s="23"/>
    </row>
    <row r="1216" spans="4:7" ht="12.75">
      <c r="D1216" s="23"/>
      <c r="E1216" s="23"/>
      <c r="F1216" s="23"/>
      <c r="G1216" s="23"/>
    </row>
    <row r="1217" spans="4:7" ht="12.75">
      <c r="D1217" s="23"/>
      <c r="E1217" s="23"/>
      <c r="F1217" s="23"/>
      <c r="G1217" s="23"/>
    </row>
    <row r="1218" spans="4:7" ht="12.75">
      <c r="D1218" s="23"/>
      <c r="E1218" s="23"/>
      <c r="F1218" s="23"/>
      <c r="G1218" s="23"/>
    </row>
    <row r="1219" spans="4:7" ht="12.75">
      <c r="D1219" s="23"/>
      <c r="E1219" s="23"/>
      <c r="F1219" s="23"/>
      <c r="G1219" s="23"/>
    </row>
    <row r="1220" spans="4:7" ht="12.75">
      <c r="D1220" s="23"/>
      <c r="E1220" s="23"/>
      <c r="F1220" s="23"/>
      <c r="G1220" s="23"/>
    </row>
    <row r="1221" spans="4:7" ht="12.75">
      <c r="D1221" s="23"/>
      <c r="E1221" s="23"/>
      <c r="F1221" s="23"/>
      <c r="G1221" s="23"/>
    </row>
    <row r="1222" spans="4:7" ht="12.75">
      <c r="D1222" s="23"/>
      <c r="E1222" s="23"/>
      <c r="F1222" s="23"/>
      <c r="G1222" s="23"/>
    </row>
    <row r="1223" spans="4:7" ht="12.75">
      <c r="D1223" s="23"/>
      <c r="E1223" s="23"/>
      <c r="F1223" s="23"/>
      <c r="G1223" s="23"/>
    </row>
    <row r="1224" spans="4:7" ht="12.75">
      <c r="D1224" s="23"/>
      <c r="E1224" s="23"/>
      <c r="F1224" s="23"/>
      <c r="G1224" s="23"/>
    </row>
    <row r="1225" spans="4:7" ht="12.75">
      <c r="D1225" s="23"/>
      <c r="E1225" s="23"/>
      <c r="F1225" s="23"/>
      <c r="G1225" s="23"/>
    </row>
    <row r="1226" spans="4:7" ht="12.75">
      <c r="D1226" s="23"/>
      <c r="E1226" s="23"/>
      <c r="F1226" s="23"/>
      <c r="G1226" s="23"/>
    </row>
    <row r="1227" spans="4:7" ht="12.75">
      <c r="D1227" s="23"/>
      <c r="E1227" s="23"/>
      <c r="F1227" s="23"/>
      <c r="G1227" s="23"/>
    </row>
    <row r="1228" spans="4:7" ht="12.75">
      <c r="D1228" s="23"/>
      <c r="E1228" s="23"/>
      <c r="F1228" s="23"/>
      <c r="G1228" s="23"/>
    </row>
    <row r="1229" spans="4:7" ht="12.75">
      <c r="D1229" s="23"/>
      <c r="E1229" s="23"/>
      <c r="F1229" s="23"/>
      <c r="G1229" s="23"/>
    </row>
    <row r="1230" spans="4:7" ht="12.75">
      <c r="D1230" s="23"/>
      <c r="E1230" s="23"/>
      <c r="F1230" s="23"/>
      <c r="G1230" s="23"/>
    </row>
    <row r="1231" spans="4:7" ht="12.75">
      <c r="D1231" s="23"/>
      <c r="E1231" s="23"/>
      <c r="F1231" s="23"/>
      <c r="G1231" s="23"/>
    </row>
    <row r="1232" spans="4:7" ht="12.75">
      <c r="D1232" s="23"/>
      <c r="E1232" s="23"/>
      <c r="F1232" s="23"/>
      <c r="G1232" s="23"/>
    </row>
    <row r="1233" spans="4:7" ht="12.75">
      <c r="D1233" s="23"/>
      <c r="E1233" s="23"/>
      <c r="F1233" s="23"/>
      <c r="G1233" s="23"/>
    </row>
    <row r="1234" spans="4:7" ht="12.75">
      <c r="D1234" s="23"/>
      <c r="E1234" s="23"/>
      <c r="F1234" s="23"/>
      <c r="G1234" s="23"/>
    </row>
    <row r="1235" spans="4:7" ht="12.75">
      <c r="D1235" s="23"/>
      <c r="E1235" s="23"/>
      <c r="F1235" s="23"/>
      <c r="G1235" s="23"/>
    </row>
    <row r="1236" spans="4:7" ht="12.75">
      <c r="D1236" s="23"/>
      <c r="E1236" s="23"/>
      <c r="F1236" s="23"/>
      <c r="G1236" s="23"/>
    </row>
    <row r="1237" spans="4:7" ht="12.75">
      <c r="D1237" s="23"/>
      <c r="E1237" s="23"/>
      <c r="F1237" s="23"/>
      <c r="G1237" s="23"/>
    </row>
    <row r="1238" spans="4:7" ht="12.75">
      <c r="D1238" s="23"/>
      <c r="E1238" s="23"/>
      <c r="F1238" s="23"/>
      <c r="G1238" s="23"/>
    </row>
    <row r="1239" spans="4:7" ht="12.75">
      <c r="D1239" s="23"/>
      <c r="E1239" s="23"/>
      <c r="F1239" s="23"/>
      <c r="G1239" s="23"/>
    </row>
    <row r="1240" spans="4:7" ht="12.75">
      <c r="D1240" s="23"/>
      <c r="E1240" s="23"/>
      <c r="F1240" s="23"/>
      <c r="G1240" s="23"/>
    </row>
    <row r="1241" spans="4:7" ht="12.75">
      <c r="D1241" s="23"/>
      <c r="E1241" s="23"/>
      <c r="F1241" s="23"/>
      <c r="G1241" s="23"/>
    </row>
    <row r="1242" spans="4:7" ht="12.75">
      <c r="D1242" s="23"/>
      <c r="E1242" s="23"/>
      <c r="F1242" s="23"/>
      <c r="G1242" s="23"/>
    </row>
    <row r="1243" spans="4:7" ht="12.75">
      <c r="D1243" s="23"/>
      <c r="E1243" s="23"/>
      <c r="F1243" s="23"/>
      <c r="G1243" s="23"/>
    </row>
    <row r="1244" spans="4:7" ht="12.75">
      <c r="D1244" s="23"/>
      <c r="E1244" s="23"/>
      <c r="F1244" s="23"/>
      <c r="G1244" s="23"/>
    </row>
    <row r="1245" spans="4:7" ht="12.75">
      <c r="D1245" s="23"/>
      <c r="E1245" s="23"/>
      <c r="F1245" s="23"/>
      <c r="G1245" s="23"/>
    </row>
    <row r="1246" spans="4:7" ht="12.75">
      <c r="D1246" s="23"/>
      <c r="E1246" s="23"/>
      <c r="F1246" s="23"/>
      <c r="G1246" s="23"/>
    </row>
    <row r="1247" spans="4:7" ht="12.75">
      <c r="D1247" s="23"/>
      <c r="E1247" s="23"/>
      <c r="F1247" s="23"/>
      <c r="G1247" s="23"/>
    </row>
    <row r="1248" spans="4:7" ht="12.75">
      <c r="D1248" s="23"/>
      <c r="E1248" s="23"/>
      <c r="F1248" s="23"/>
      <c r="G1248" s="23"/>
    </row>
    <row r="1249" spans="4:7" ht="12.75">
      <c r="D1249" s="23"/>
      <c r="E1249" s="23"/>
      <c r="F1249" s="23"/>
      <c r="G1249" s="23"/>
    </row>
    <row r="1250" spans="4:7" ht="12.75">
      <c r="D1250" s="23"/>
      <c r="E1250" s="23"/>
      <c r="F1250" s="23"/>
      <c r="G1250" s="23"/>
    </row>
    <row r="1251" spans="4:7" ht="12.75">
      <c r="D1251" s="23"/>
      <c r="E1251" s="23"/>
      <c r="F1251" s="23"/>
      <c r="G1251" s="23"/>
    </row>
    <row r="1252" spans="4:7" ht="12.75">
      <c r="D1252" s="23"/>
      <c r="E1252" s="23"/>
      <c r="F1252" s="23"/>
      <c r="G1252" s="23"/>
    </row>
    <row r="1253" spans="4:7" ht="12.75">
      <c r="D1253" s="23"/>
      <c r="E1253" s="23"/>
      <c r="F1253" s="23"/>
      <c r="G1253" s="23"/>
    </row>
    <row r="1254" spans="4:7" ht="12.75">
      <c r="D1254" s="23"/>
      <c r="E1254" s="23"/>
      <c r="F1254" s="23"/>
      <c r="G1254" s="23"/>
    </row>
    <row r="1255" spans="4:7" ht="12.75">
      <c r="D1255" s="23"/>
      <c r="E1255" s="23"/>
      <c r="F1255" s="23"/>
      <c r="G1255" s="23"/>
    </row>
    <row r="1256" spans="4:7" ht="12.75">
      <c r="D1256" s="23"/>
      <c r="E1256" s="23"/>
      <c r="F1256" s="23"/>
      <c r="G1256" s="23"/>
    </row>
    <row r="1257" spans="4:7" ht="12.75">
      <c r="D1257" s="23"/>
      <c r="E1257" s="23"/>
      <c r="F1257" s="23"/>
      <c r="G1257" s="23"/>
    </row>
    <row r="1258" spans="4:7" ht="12.75">
      <c r="D1258" s="23"/>
      <c r="E1258" s="23"/>
      <c r="F1258" s="23"/>
      <c r="G1258" s="23"/>
    </row>
    <row r="1259" spans="4:7" ht="12.75">
      <c r="D1259" s="23"/>
      <c r="E1259" s="23"/>
      <c r="F1259" s="23"/>
      <c r="G1259" s="23"/>
    </row>
    <row r="1260" spans="4:7" ht="12.75">
      <c r="D1260" s="23"/>
      <c r="E1260" s="23"/>
      <c r="F1260" s="23"/>
      <c r="G1260" s="23"/>
    </row>
    <row r="1261" spans="4:7" ht="12.75">
      <c r="D1261" s="23"/>
      <c r="E1261" s="23"/>
      <c r="F1261" s="23"/>
      <c r="G1261" s="23"/>
    </row>
    <row r="1262" spans="4:7" ht="12.75">
      <c r="D1262" s="23"/>
      <c r="E1262" s="23"/>
      <c r="F1262" s="23"/>
      <c r="G1262" s="23"/>
    </row>
    <row r="1263" spans="4:7" ht="12.75">
      <c r="D1263" s="23"/>
      <c r="E1263" s="23"/>
      <c r="F1263" s="23"/>
      <c r="G1263" s="23"/>
    </row>
    <row r="1264" spans="4:7" ht="12.75">
      <c r="D1264" s="23"/>
      <c r="E1264" s="23"/>
      <c r="F1264" s="23"/>
      <c r="G1264" s="23"/>
    </row>
    <row r="1265" spans="4:7" ht="12.75">
      <c r="D1265" s="23"/>
      <c r="E1265" s="23"/>
      <c r="F1265" s="23"/>
      <c r="G1265" s="23"/>
    </row>
    <row r="1266" spans="4:7" ht="12.75">
      <c r="D1266" s="23"/>
      <c r="E1266" s="23"/>
      <c r="F1266" s="23"/>
      <c r="G1266" s="23"/>
    </row>
    <row r="1267" spans="4:7" ht="12.75">
      <c r="D1267" s="23"/>
      <c r="E1267" s="23"/>
      <c r="F1267" s="23"/>
      <c r="G1267" s="23"/>
    </row>
    <row r="1268" spans="4:7" ht="12.75">
      <c r="D1268" s="23"/>
      <c r="E1268" s="23"/>
      <c r="F1268" s="23"/>
      <c r="G1268" s="23"/>
    </row>
    <row r="1269" spans="4:7" ht="12.75">
      <c r="D1269" s="23"/>
      <c r="E1269" s="23"/>
      <c r="F1269" s="23"/>
      <c r="G1269" s="23"/>
    </row>
    <row r="1270" spans="4:7" ht="12.75">
      <c r="D1270" s="23"/>
      <c r="E1270" s="23"/>
      <c r="F1270" s="23"/>
      <c r="G1270" s="23"/>
    </row>
    <row r="1271" spans="4:7" ht="12.75">
      <c r="D1271" s="23"/>
      <c r="E1271" s="23"/>
      <c r="F1271" s="23"/>
      <c r="G1271" s="23"/>
    </row>
    <row r="1272" spans="4:7" ht="12.75">
      <c r="D1272" s="23"/>
      <c r="E1272" s="23"/>
      <c r="F1272" s="23"/>
      <c r="G1272" s="23"/>
    </row>
    <row r="1273" spans="4:7" ht="12.75">
      <c r="D1273" s="23"/>
      <c r="E1273" s="23"/>
      <c r="F1273" s="23"/>
      <c r="G1273" s="23"/>
    </row>
    <row r="1274" spans="4:7" ht="12.75">
      <c r="D1274" s="23"/>
      <c r="E1274" s="23"/>
      <c r="F1274" s="23"/>
      <c r="G1274" s="23"/>
    </row>
    <row r="1275" spans="4:7" ht="12.75">
      <c r="D1275" s="23"/>
      <c r="E1275" s="23"/>
      <c r="F1275" s="23"/>
      <c r="G1275" s="23"/>
    </row>
    <row r="1276" spans="4:7" ht="12.75">
      <c r="D1276" s="23"/>
      <c r="E1276" s="23"/>
      <c r="F1276" s="23"/>
      <c r="G1276" s="23"/>
    </row>
    <row r="1277" spans="4:7" ht="12.75">
      <c r="D1277" s="23"/>
      <c r="E1277" s="23"/>
      <c r="F1277" s="23"/>
      <c r="G1277" s="23"/>
    </row>
    <row r="1278" spans="4:7" ht="12.75">
      <c r="D1278" s="23"/>
      <c r="E1278" s="23"/>
      <c r="F1278" s="23"/>
      <c r="G1278" s="23"/>
    </row>
    <row r="1279" spans="4:7" ht="12.75">
      <c r="D1279" s="23"/>
      <c r="E1279" s="23"/>
      <c r="F1279" s="23"/>
      <c r="G1279" s="23"/>
    </row>
    <row r="1280" spans="4:7" ht="12.75">
      <c r="D1280" s="23"/>
      <c r="E1280" s="23"/>
      <c r="F1280" s="23"/>
      <c r="G1280" s="23"/>
    </row>
    <row r="1281" spans="4:7" ht="12.75">
      <c r="D1281" s="23"/>
      <c r="E1281" s="23"/>
      <c r="F1281" s="23"/>
      <c r="G1281" s="23"/>
    </row>
    <row r="1282" spans="4:7" ht="12.75">
      <c r="D1282" s="23"/>
      <c r="E1282" s="23"/>
      <c r="F1282" s="23"/>
      <c r="G1282" s="23"/>
    </row>
    <row r="1283" spans="4:7" ht="12.75">
      <c r="D1283" s="23"/>
      <c r="E1283" s="23"/>
      <c r="F1283" s="23"/>
      <c r="G1283" s="23"/>
    </row>
    <row r="1284" spans="4:7" ht="12.75">
      <c r="D1284" s="23"/>
      <c r="E1284" s="23"/>
      <c r="F1284" s="23"/>
      <c r="G1284" s="23"/>
    </row>
    <row r="1285" spans="4:7" ht="12.75">
      <c r="D1285" s="23"/>
      <c r="E1285" s="23"/>
      <c r="F1285" s="23"/>
      <c r="G1285" s="23"/>
    </row>
    <row r="1286" spans="4:7" ht="12.75">
      <c r="D1286" s="23"/>
      <c r="E1286" s="23"/>
      <c r="F1286" s="23"/>
      <c r="G1286" s="23"/>
    </row>
    <row r="1287" spans="4:7" ht="12.75">
      <c r="D1287" s="23"/>
      <c r="E1287" s="23"/>
      <c r="F1287" s="23"/>
      <c r="G1287" s="23"/>
    </row>
    <row r="1288" spans="4:7" ht="12.75">
      <c r="D1288" s="23"/>
      <c r="E1288" s="23"/>
      <c r="F1288" s="23"/>
      <c r="G1288" s="23"/>
    </row>
    <row r="1289" spans="4:7" ht="12.75">
      <c r="D1289" s="23"/>
      <c r="E1289" s="23"/>
      <c r="F1289" s="23"/>
      <c r="G1289" s="23"/>
    </row>
    <row r="1290" spans="4:7" ht="12.75">
      <c r="D1290" s="23"/>
      <c r="E1290" s="23"/>
      <c r="F1290" s="23"/>
      <c r="G1290" s="23"/>
    </row>
    <row r="1291" spans="4:7" ht="12.75">
      <c r="D1291" s="23"/>
      <c r="E1291" s="23"/>
      <c r="F1291" s="23"/>
      <c r="G1291" s="23"/>
    </row>
    <row r="1292" spans="4:7" ht="12.75">
      <c r="D1292" s="23"/>
      <c r="E1292" s="23"/>
      <c r="F1292" s="23"/>
      <c r="G1292" s="23"/>
    </row>
    <row r="1293" spans="4:7" ht="12.75">
      <c r="D1293" s="23"/>
      <c r="E1293" s="23"/>
      <c r="F1293" s="23"/>
      <c r="G1293" s="23"/>
    </row>
    <row r="1294" spans="4:7" ht="12.75">
      <c r="D1294" s="23"/>
      <c r="E1294" s="23"/>
      <c r="F1294" s="23"/>
      <c r="G1294" s="23"/>
    </row>
    <row r="1295" spans="4:7" ht="12.75">
      <c r="D1295" s="23"/>
      <c r="E1295" s="23"/>
      <c r="F1295" s="23"/>
      <c r="G1295" s="23"/>
    </row>
    <row r="1296" spans="4:7" ht="12.75">
      <c r="D1296" s="23"/>
      <c r="E1296" s="23"/>
      <c r="F1296" s="23"/>
      <c r="G1296" s="23"/>
    </row>
    <row r="1297" spans="4:7" ht="12.75">
      <c r="D1297" s="23"/>
      <c r="E1297" s="23"/>
      <c r="F1297" s="23"/>
      <c r="G1297" s="23"/>
    </row>
    <row r="1298" spans="4:7" ht="12.75">
      <c r="D1298" s="23"/>
      <c r="E1298" s="23"/>
      <c r="F1298" s="23"/>
      <c r="G1298" s="23"/>
    </row>
    <row r="1299" spans="4:7" ht="12.75">
      <c r="D1299" s="23"/>
      <c r="E1299" s="23"/>
      <c r="F1299" s="23"/>
      <c r="G1299" s="23"/>
    </row>
    <row r="1300" spans="4:7" ht="12.75">
      <c r="D1300" s="23"/>
      <c r="E1300" s="23"/>
      <c r="F1300" s="23"/>
      <c r="G1300" s="23"/>
    </row>
    <row r="1301" spans="4:7" ht="12.75">
      <c r="D1301" s="23"/>
      <c r="E1301" s="23"/>
      <c r="F1301" s="23"/>
      <c r="G1301" s="23"/>
    </row>
    <row r="1302" spans="4:7" ht="12.75">
      <c r="D1302" s="23"/>
      <c r="E1302" s="23"/>
      <c r="F1302" s="23"/>
      <c r="G1302" s="23"/>
    </row>
    <row r="1303" spans="4:7" ht="12.75">
      <c r="D1303" s="23"/>
      <c r="E1303" s="23"/>
      <c r="F1303" s="23"/>
      <c r="G1303" s="23"/>
    </row>
    <row r="1304" spans="4:7" ht="12.75">
      <c r="D1304" s="23"/>
      <c r="E1304" s="23"/>
      <c r="F1304" s="23"/>
      <c r="G1304" s="23"/>
    </row>
    <row r="1305" spans="4:7" ht="12.75">
      <c r="D1305" s="23"/>
      <c r="E1305" s="23"/>
      <c r="F1305" s="23"/>
      <c r="G1305" s="23"/>
    </row>
    <row r="1306" spans="4:7" ht="12.75">
      <c r="D1306" s="23"/>
      <c r="E1306" s="23"/>
      <c r="F1306" s="23"/>
      <c r="G1306" s="23"/>
    </row>
    <row r="1307" spans="4:7" ht="12.75">
      <c r="D1307" s="23"/>
      <c r="E1307" s="23"/>
      <c r="F1307" s="23"/>
      <c r="G1307" s="23"/>
    </row>
    <row r="1308" spans="4:7" ht="12.75">
      <c r="D1308" s="23"/>
      <c r="E1308" s="23"/>
      <c r="F1308" s="23"/>
      <c r="G1308" s="23"/>
    </row>
    <row r="1309" spans="4:7" ht="12.75">
      <c r="D1309" s="23"/>
      <c r="E1309" s="23"/>
      <c r="F1309" s="23"/>
      <c r="G1309" s="23"/>
    </row>
    <row r="1310" spans="4:7" ht="12.75">
      <c r="D1310" s="23"/>
      <c r="E1310" s="23"/>
      <c r="F1310" s="23"/>
      <c r="G1310" s="23"/>
    </row>
    <row r="1311" spans="4:7" ht="12.75">
      <c r="D1311" s="23"/>
      <c r="E1311" s="23"/>
      <c r="F1311" s="23"/>
      <c r="G1311" s="23"/>
    </row>
    <row r="1312" spans="4:7" ht="12.75">
      <c r="D1312" s="23"/>
      <c r="E1312" s="23"/>
      <c r="F1312" s="23"/>
      <c r="G1312" s="23"/>
    </row>
    <row r="1313" spans="4:7" ht="12.75">
      <c r="D1313" s="23"/>
      <c r="E1313" s="23"/>
      <c r="F1313" s="23"/>
      <c r="G1313" s="23"/>
    </row>
    <row r="1314" spans="4:7" ht="12.75">
      <c r="D1314" s="23"/>
      <c r="E1314" s="23"/>
      <c r="F1314" s="23"/>
      <c r="G1314" s="23"/>
    </row>
    <row r="1315" spans="4:7" ht="12.75">
      <c r="D1315" s="23"/>
      <c r="E1315" s="23"/>
      <c r="F1315" s="23"/>
      <c r="G1315" s="23"/>
    </row>
    <row r="1316" spans="4:7" ht="12.75">
      <c r="D1316" s="23"/>
      <c r="E1316" s="23"/>
      <c r="F1316" s="23"/>
      <c r="G1316" s="23"/>
    </row>
    <row r="1317" spans="4:7" ht="12.75">
      <c r="D1317" s="23"/>
      <c r="E1317" s="23"/>
      <c r="F1317" s="23"/>
      <c r="G1317" s="23"/>
    </row>
    <row r="1318" spans="4:7" ht="12.75">
      <c r="D1318" s="23"/>
      <c r="E1318" s="23"/>
      <c r="F1318" s="23"/>
      <c r="G1318" s="23"/>
    </row>
    <row r="1319" spans="4:7" ht="12.75">
      <c r="D1319" s="23"/>
      <c r="E1319" s="23"/>
      <c r="F1319" s="23"/>
      <c r="G1319" s="23"/>
    </row>
    <row r="1320" spans="4:7" ht="12.75">
      <c r="D1320" s="23"/>
      <c r="E1320" s="23"/>
      <c r="F1320" s="23"/>
      <c r="G1320" s="23"/>
    </row>
    <row r="1321" spans="4:7" ht="12.75">
      <c r="D1321" s="23"/>
      <c r="E1321" s="23"/>
      <c r="F1321" s="23"/>
      <c r="G1321" s="23"/>
    </row>
    <row r="1322" spans="4:7" ht="12.75">
      <c r="D1322" s="23"/>
      <c r="E1322" s="23"/>
      <c r="F1322" s="23"/>
      <c r="G1322" s="23"/>
    </row>
    <row r="1323" spans="4:7" ht="12.75">
      <c r="D1323" s="23"/>
      <c r="E1323" s="23"/>
      <c r="F1323" s="23"/>
      <c r="G1323" s="23"/>
    </row>
    <row r="1324" spans="4:7" ht="12.75">
      <c r="D1324" s="23"/>
      <c r="E1324" s="23"/>
      <c r="F1324" s="23"/>
      <c r="G1324" s="23"/>
    </row>
    <row r="1325" spans="4:7" ht="12.75">
      <c r="D1325" s="23"/>
      <c r="E1325" s="23"/>
      <c r="F1325" s="23"/>
      <c r="G1325" s="23"/>
    </row>
    <row r="1326" spans="4:7" ht="12.75">
      <c r="D1326" s="23"/>
      <c r="E1326" s="23"/>
      <c r="F1326" s="23"/>
      <c r="G1326" s="23"/>
    </row>
    <row r="1327" spans="4:7" ht="12.75">
      <c r="D1327" s="23"/>
      <c r="E1327" s="23"/>
      <c r="F1327" s="23"/>
      <c r="G1327" s="23"/>
    </row>
    <row r="1328" spans="4:7" ht="12.75">
      <c r="D1328" s="23"/>
      <c r="E1328" s="23"/>
      <c r="F1328" s="23"/>
      <c r="G1328" s="23"/>
    </row>
    <row r="1329" spans="4:7" ht="12.75">
      <c r="D1329" s="23"/>
      <c r="E1329" s="23"/>
      <c r="F1329" s="23"/>
      <c r="G1329" s="23"/>
    </row>
    <row r="1330" spans="4:7" ht="12.75">
      <c r="D1330" s="23"/>
      <c r="E1330" s="23"/>
      <c r="F1330" s="23"/>
      <c r="G1330" s="23"/>
    </row>
    <row r="1331" spans="4:7" ht="12.75">
      <c r="D1331" s="23"/>
      <c r="E1331" s="23"/>
      <c r="F1331" s="23"/>
      <c r="G1331" s="23"/>
    </row>
    <row r="1332" spans="4:7" ht="12.75">
      <c r="D1332" s="23"/>
      <c r="E1332" s="23"/>
      <c r="F1332" s="23"/>
      <c r="G1332" s="23"/>
    </row>
    <row r="1333" spans="4:7" ht="12.75">
      <c r="D1333" s="23"/>
      <c r="E1333" s="23"/>
      <c r="F1333" s="23"/>
      <c r="G1333" s="23"/>
    </row>
    <row r="1334" spans="4:7" ht="12.75">
      <c r="D1334" s="23"/>
      <c r="E1334" s="23"/>
      <c r="F1334" s="23"/>
      <c r="G1334" s="23"/>
    </row>
    <row r="1335" spans="4:7" ht="12.75">
      <c r="D1335" s="23"/>
      <c r="E1335" s="23"/>
      <c r="F1335" s="23"/>
      <c r="G1335" s="23"/>
    </row>
    <row r="1336" spans="4:7" ht="12.75">
      <c r="D1336" s="23"/>
      <c r="E1336" s="23"/>
      <c r="F1336" s="23"/>
      <c r="G1336" s="23"/>
    </row>
    <row r="1337" spans="4:7" ht="12.75">
      <c r="D1337" s="23"/>
      <c r="E1337" s="23"/>
      <c r="F1337" s="23"/>
      <c r="G1337" s="23"/>
    </row>
    <row r="1338" spans="4:7" ht="12.75">
      <c r="D1338" s="23"/>
      <c r="E1338" s="23"/>
      <c r="F1338" s="23"/>
      <c r="G1338" s="23"/>
    </row>
    <row r="1339" spans="4:7" ht="12.75">
      <c r="D1339" s="23"/>
      <c r="E1339" s="23"/>
      <c r="F1339" s="23"/>
      <c r="G1339" s="23"/>
    </row>
    <row r="1340" spans="4:7" ht="12.75">
      <c r="D1340" s="23"/>
      <c r="E1340" s="23"/>
      <c r="F1340" s="23"/>
      <c r="G1340" s="23"/>
    </row>
    <row r="1341" spans="4:7" ht="12.75">
      <c r="D1341" s="23"/>
      <c r="E1341" s="23"/>
      <c r="F1341" s="23"/>
      <c r="G1341" s="23"/>
    </row>
    <row r="1342" spans="4:7" ht="12.75">
      <c r="D1342" s="23"/>
      <c r="E1342" s="23"/>
      <c r="F1342" s="23"/>
      <c r="G1342" s="23"/>
    </row>
    <row r="1343" spans="4:7" ht="12.75">
      <c r="D1343" s="23"/>
      <c r="E1343" s="23"/>
      <c r="F1343" s="23"/>
      <c r="G1343" s="23"/>
    </row>
    <row r="1344" spans="4:7" ht="12.75">
      <c r="D1344" s="23"/>
      <c r="E1344" s="23"/>
      <c r="F1344" s="23"/>
      <c r="G1344" s="23"/>
    </row>
    <row r="1345" spans="4:7" ht="12.75">
      <c r="D1345" s="23"/>
      <c r="E1345" s="23"/>
      <c r="F1345" s="23"/>
      <c r="G1345" s="23"/>
    </row>
    <row r="1346" spans="4:7" ht="12.75">
      <c r="D1346" s="23"/>
      <c r="E1346" s="23"/>
      <c r="F1346" s="23"/>
      <c r="G1346" s="23"/>
    </row>
    <row r="1347" spans="4:7" ht="12.75">
      <c r="D1347" s="23"/>
      <c r="E1347" s="23"/>
      <c r="F1347" s="23"/>
      <c r="G1347" s="23"/>
    </row>
    <row r="1348" spans="4:7" ht="12.75">
      <c r="D1348" s="23"/>
      <c r="E1348" s="23"/>
      <c r="F1348" s="23"/>
      <c r="G1348" s="23"/>
    </row>
    <row r="1349" spans="4:7" ht="12.75">
      <c r="D1349" s="23"/>
      <c r="E1349" s="23"/>
      <c r="F1349" s="23"/>
      <c r="G1349" s="23"/>
    </row>
    <row r="1350" spans="4:7" ht="12.75">
      <c r="D1350" s="23"/>
      <c r="E1350" s="23"/>
      <c r="F1350" s="23"/>
      <c r="G1350" s="23"/>
    </row>
    <row r="1351" spans="4:7" ht="12.75">
      <c r="D1351" s="23"/>
      <c r="E1351" s="23"/>
      <c r="F1351" s="23"/>
      <c r="G1351" s="23"/>
    </row>
    <row r="1352" spans="4:7" ht="12.75">
      <c r="D1352" s="23"/>
      <c r="E1352" s="23"/>
      <c r="F1352" s="23"/>
      <c r="G1352" s="23"/>
    </row>
    <row r="1353" spans="4:7" ht="12.75">
      <c r="D1353" s="23"/>
      <c r="E1353" s="23"/>
      <c r="F1353" s="23"/>
      <c r="G1353" s="23"/>
    </row>
    <row r="1354" spans="4:7" ht="12.75">
      <c r="D1354" s="23"/>
      <c r="E1354" s="23"/>
      <c r="F1354" s="23"/>
      <c r="G1354" s="23"/>
    </row>
    <row r="1355" spans="4:7" ht="12.75">
      <c r="D1355" s="23"/>
      <c r="E1355" s="23"/>
      <c r="F1355" s="23"/>
      <c r="G1355" s="23"/>
    </row>
    <row r="1356" spans="4:7" ht="12.75">
      <c r="D1356" s="23"/>
      <c r="E1356" s="23"/>
      <c r="F1356" s="23"/>
      <c r="G1356" s="23"/>
    </row>
    <row r="1357" spans="4:7" ht="12.75">
      <c r="D1357" s="23"/>
      <c r="E1357" s="23"/>
      <c r="F1357" s="23"/>
      <c r="G1357" s="23"/>
    </row>
    <row r="1358" spans="4:7" ht="12.75">
      <c r="D1358" s="23"/>
      <c r="E1358" s="23"/>
      <c r="F1358" s="23"/>
      <c r="G1358" s="23"/>
    </row>
    <row r="1359" spans="4:7" ht="12.75">
      <c r="D1359" s="23"/>
      <c r="E1359" s="23"/>
      <c r="F1359" s="23"/>
      <c r="G1359" s="23"/>
    </row>
    <row r="1360" spans="4:7" ht="12.75">
      <c r="D1360" s="23"/>
      <c r="E1360" s="23"/>
      <c r="F1360" s="23"/>
      <c r="G1360" s="23"/>
    </row>
    <row r="1361" spans="4:7" ht="12.75">
      <c r="D1361" s="23"/>
      <c r="E1361" s="23"/>
      <c r="F1361" s="23"/>
      <c r="G1361" s="23"/>
    </row>
    <row r="1362" spans="4:7" ht="12.75">
      <c r="D1362" s="23"/>
      <c r="E1362" s="23"/>
      <c r="F1362" s="23"/>
      <c r="G1362" s="23"/>
    </row>
    <row r="1363" spans="4:7" ht="12.75">
      <c r="D1363" s="23"/>
      <c r="E1363" s="23"/>
      <c r="F1363" s="23"/>
      <c r="G1363" s="23"/>
    </row>
    <row r="1364" spans="4:7" ht="12.75">
      <c r="D1364" s="23"/>
      <c r="E1364" s="23"/>
      <c r="F1364" s="23"/>
      <c r="G1364" s="23"/>
    </row>
    <row r="1365" spans="4:7" ht="12.75">
      <c r="D1365" s="23"/>
      <c r="E1365" s="23"/>
      <c r="F1365" s="23"/>
      <c r="G1365" s="23"/>
    </row>
    <row r="1366" spans="4:7" ht="12.75">
      <c r="D1366" s="23"/>
      <c r="E1366" s="23"/>
      <c r="F1366" s="23"/>
      <c r="G1366" s="23"/>
    </row>
    <row r="1367" spans="4:7" ht="12.75">
      <c r="D1367" s="23"/>
      <c r="E1367" s="23"/>
      <c r="F1367" s="23"/>
      <c r="G1367" s="23"/>
    </row>
    <row r="1368" spans="4:7" ht="12.75">
      <c r="D1368" s="23"/>
      <c r="E1368" s="23"/>
      <c r="F1368" s="23"/>
      <c r="G1368" s="23"/>
    </row>
    <row r="1369" spans="4:7" ht="12.75">
      <c r="D1369" s="23"/>
      <c r="E1369" s="23"/>
      <c r="F1369" s="23"/>
      <c r="G1369" s="23"/>
    </row>
    <row r="1370" spans="4:7" ht="12.75">
      <c r="D1370" s="23"/>
      <c r="E1370" s="23"/>
      <c r="F1370" s="23"/>
      <c r="G1370" s="23"/>
    </row>
    <row r="1371" spans="4:7" ht="12.75">
      <c r="D1371" s="23"/>
      <c r="E1371" s="23"/>
      <c r="F1371" s="23"/>
      <c r="G1371" s="23"/>
    </row>
    <row r="1372" spans="4:7" ht="12.75">
      <c r="D1372" s="23"/>
      <c r="E1372" s="23"/>
      <c r="F1372" s="23"/>
      <c r="G1372" s="23"/>
    </row>
    <row r="1373" spans="4:7" ht="12.75">
      <c r="D1373" s="23"/>
      <c r="E1373" s="23"/>
      <c r="F1373" s="23"/>
      <c r="G1373" s="23"/>
    </row>
    <row r="1374" spans="4:7" ht="12.75">
      <c r="D1374" s="23"/>
      <c r="E1374" s="23"/>
      <c r="F1374" s="23"/>
      <c r="G1374" s="23"/>
    </row>
    <row r="1375" spans="4:7" ht="12.75">
      <c r="D1375" s="23"/>
      <c r="E1375" s="23"/>
      <c r="F1375" s="23"/>
      <c r="G1375" s="23"/>
    </row>
    <row r="1376" spans="4:7" ht="12.75">
      <c r="D1376" s="23"/>
      <c r="E1376" s="23"/>
      <c r="F1376" s="23"/>
      <c r="G1376" s="23"/>
    </row>
    <row r="1377" spans="4:7" ht="12.75">
      <c r="D1377" s="23"/>
      <c r="E1377" s="23"/>
      <c r="F1377" s="23"/>
      <c r="G1377" s="23"/>
    </row>
    <row r="1378" spans="4:7" ht="12.75">
      <c r="D1378" s="23"/>
      <c r="E1378" s="23"/>
      <c r="F1378" s="23"/>
      <c r="G1378" s="23"/>
    </row>
    <row r="1379" spans="4:7" ht="12.75">
      <c r="D1379" s="23"/>
      <c r="E1379" s="23"/>
      <c r="F1379" s="23"/>
      <c r="G1379" s="23"/>
    </row>
    <row r="1380" spans="4:7" ht="12.75">
      <c r="D1380" s="23"/>
      <c r="E1380" s="23"/>
      <c r="F1380" s="23"/>
      <c r="G1380" s="23"/>
    </row>
    <row r="1381" spans="4:7" ht="12.75">
      <c r="D1381" s="23"/>
      <c r="E1381" s="23"/>
      <c r="F1381" s="23"/>
      <c r="G1381" s="23"/>
    </row>
    <row r="1382" spans="4:7" ht="12.75">
      <c r="D1382" s="23"/>
      <c r="E1382" s="23"/>
      <c r="F1382" s="23"/>
      <c r="G1382" s="23"/>
    </row>
    <row r="1383" spans="4:7" ht="12.75">
      <c r="D1383" s="23"/>
      <c r="E1383" s="23"/>
      <c r="F1383" s="23"/>
      <c r="G1383" s="23"/>
    </row>
    <row r="1384" spans="4:7" ht="12.75">
      <c r="D1384" s="23"/>
      <c r="E1384" s="23"/>
      <c r="F1384" s="23"/>
      <c r="G1384" s="23"/>
    </row>
    <row r="1385" spans="4:7" ht="12.75">
      <c r="D1385" s="23"/>
      <c r="E1385" s="23"/>
      <c r="F1385" s="23"/>
      <c r="G1385" s="23"/>
    </row>
    <row r="1386" spans="4:7" ht="12.75">
      <c r="D1386" s="23"/>
      <c r="E1386" s="23"/>
      <c r="F1386" s="23"/>
      <c r="G1386" s="23"/>
    </row>
    <row r="1387" spans="4:7" ht="12.75">
      <c r="D1387" s="23"/>
      <c r="E1387" s="23"/>
      <c r="F1387" s="23"/>
      <c r="G1387" s="23"/>
    </row>
    <row r="1388" spans="4:7" ht="12.75">
      <c r="D1388" s="23"/>
      <c r="E1388" s="23"/>
      <c r="F1388" s="23"/>
      <c r="G1388" s="23"/>
    </row>
    <row r="1389" spans="4:7" ht="12.75">
      <c r="D1389" s="23"/>
      <c r="E1389" s="23"/>
      <c r="F1389" s="23"/>
      <c r="G1389" s="23"/>
    </row>
    <row r="1390" spans="4:7" ht="12.75">
      <c r="D1390" s="23"/>
      <c r="E1390" s="23"/>
      <c r="F1390" s="23"/>
      <c r="G1390" s="23"/>
    </row>
    <row r="1391" spans="4:7" ht="12.75">
      <c r="D1391" s="23"/>
      <c r="E1391" s="23"/>
      <c r="F1391" s="23"/>
      <c r="G1391" s="23"/>
    </row>
    <row r="1392" spans="4:7" ht="12.75">
      <c r="D1392" s="23"/>
      <c r="E1392" s="23"/>
      <c r="F1392" s="23"/>
      <c r="G1392" s="23"/>
    </row>
    <row r="1393" spans="4:7" ht="12.75">
      <c r="D1393" s="23"/>
      <c r="E1393" s="23"/>
      <c r="F1393" s="23"/>
      <c r="G1393" s="23"/>
    </row>
    <row r="1394" spans="4:7" ht="12.75">
      <c r="D1394" s="23"/>
      <c r="E1394" s="23"/>
      <c r="F1394" s="23"/>
      <c r="G1394" s="23"/>
    </row>
    <row r="1395" spans="4:7" ht="12.75">
      <c r="D1395" s="23"/>
      <c r="E1395" s="23"/>
      <c r="F1395" s="23"/>
      <c r="G1395" s="23"/>
    </row>
    <row r="1396" spans="4:7" ht="12.75">
      <c r="D1396" s="23"/>
      <c r="E1396" s="23"/>
      <c r="F1396" s="23"/>
      <c r="G1396" s="23"/>
    </row>
    <row r="1397" spans="4:7" ht="12.75">
      <c r="D1397" s="23"/>
      <c r="E1397" s="23"/>
      <c r="F1397" s="23"/>
      <c r="G1397" s="23"/>
    </row>
    <row r="1398" spans="4:7" ht="12.75">
      <c r="D1398" s="23"/>
      <c r="E1398" s="23"/>
      <c r="F1398" s="23"/>
      <c r="G1398" s="23"/>
    </row>
    <row r="1399" spans="4:7" ht="12.75">
      <c r="D1399" s="23"/>
      <c r="E1399" s="23"/>
      <c r="F1399" s="23"/>
      <c r="G1399" s="23"/>
    </row>
    <row r="1400" spans="4:7" ht="12.75">
      <c r="D1400" s="23"/>
      <c r="E1400" s="23"/>
      <c r="F1400" s="23"/>
      <c r="G1400" s="23"/>
    </row>
    <row r="1401" spans="4:7" ht="12.75">
      <c r="D1401" s="23"/>
      <c r="E1401" s="23"/>
      <c r="F1401" s="23"/>
      <c r="G1401" s="23"/>
    </row>
    <row r="1402" spans="4:7" ht="12.75">
      <c r="D1402" s="23"/>
      <c r="E1402" s="23"/>
      <c r="F1402" s="23"/>
      <c r="G1402" s="23"/>
    </row>
    <row r="1403" spans="4:7" ht="12.75">
      <c r="D1403" s="23"/>
      <c r="E1403" s="23"/>
      <c r="F1403" s="23"/>
      <c r="G1403" s="23"/>
    </row>
    <row r="1404" spans="4:7" ht="12.75">
      <c r="D1404" s="23"/>
      <c r="E1404" s="23"/>
      <c r="F1404" s="23"/>
      <c r="G1404" s="23"/>
    </row>
    <row r="1405" spans="4:7" ht="12.75">
      <c r="D1405" s="23"/>
      <c r="E1405" s="23"/>
      <c r="F1405" s="23"/>
      <c r="G1405" s="23"/>
    </row>
    <row r="1406" spans="4:7" ht="12.75">
      <c r="D1406" s="23"/>
      <c r="E1406" s="23"/>
      <c r="F1406" s="23"/>
      <c r="G1406" s="23"/>
    </row>
    <row r="1407" spans="4:7" ht="12.75">
      <c r="D1407" s="23"/>
      <c r="E1407" s="23"/>
      <c r="F1407" s="23"/>
      <c r="G1407" s="23"/>
    </row>
    <row r="1408" spans="4:7" ht="12.75">
      <c r="D1408" s="23"/>
      <c r="E1408" s="23"/>
      <c r="F1408" s="23"/>
      <c r="G1408" s="23"/>
    </row>
    <row r="1409" spans="4:7" ht="12.75">
      <c r="D1409" s="23"/>
      <c r="E1409" s="23"/>
      <c r="F1409" s="23"/>
      <c r="G1409" s="23"/>
    </row>
    <row r="1410" spans="4:7" ht="12.75">
      <c r="D1410" s="23"/>
      <c r="E1410" s="23"/>
      <c r="F1410" s="23"/>
      <c r="G1410" s="23"/>
    </row>
    <row r="1411" spans="4:7" ht="12.75">
      <c r="D1411" s="23"/>
      <c r="E1411" s="23"/>
      <c r="F1411" s="23"/>
      <c r="G1411" s="23"/>
    </row>
    <row r="1412" spans="4:7" ht="12.75">
      <c r="D1412" s="23"/>
      <c r="E1412" s="23"/>
      <c r="F1412" s="23"/>
      <c r="G1412" s="23"/>
    </row>
    <row r="1413" spans="4:7" ht="12.75">
      <c r="D1413" s="23"/>
      <c r="E1413" s="23"/>
      <c r="F1413" s="23"/>
      <c r="G1413" s="23"/>
    </row>
    <row r="1414" spans="4:7" ht="12.75">
      <c r="D1414" s="23"/>
      <c r="E1414" s="23"/>
      <c r="F1414" s="23"/>
      <c r="G1414" s="23"/>
    </row>
    <row r="1415" spans="4:7" ht="12.75">
      <c r="D1415" s="23"/>
      <c r="E1415" s="23"/>
      <c r="F1415" s="23"/>
      <c r="G1415" s="23"/>
    </row>
    <row r="1416" spans="4:7" ht="12.75">
      <c r="D1416" s="23"/>
      <c r="E1416" s="23"/>
      <c r="F1416" s="23"/>
      <c r="G1416" s="23"/>
    </row>
    <row r="1417" spans="4:7" ht="12.75">
      <c r="D1417" s="23"/>
      <c r="E1417" s="23"/>
      <c r="F1417" s="23"/>
      <c r="G1417" s="23"/>
    </row>
    <row r="1418" spans="4:7" ht="12.75">
      <c r="D1418" s="23"/>
      <c r="E1418" s="23"/>
      <c r="F1418" s="23"/>
      <c r="G1418" s="23"/>
    </row>
    <row r="1419" spans="4:7" ht="12.75">
      <c r="D1419" s="23"/>
      <c r="E1419" s="23"/>
      <c r="F1419" s="23"/>
      <c r="G1419" s="23"/>
    </row>
    <row r="1420" spans="4:7" ht="12.75">
      <c r="D1420" s="23"/>
      <c r="E1420" s="23"/>
      <c r="F1420" s="23"/>
      <c r="G1420" s="23"/>
    </row>
    <row r="1421" spans="4:7" ht="12.75">
      <c r="D1421" s="23"/>
      <c r="E1421" s="23"/>
      <c r="F1421" s="23"/>
      <c r="G1421" s="23"/>
    </row>
    <row r="1422" spans="4:7" ht="12.75">
      <c r="D1422" s="23"/>
      <c r="E1422" s="23"/>
      <c r="F1422" s="23"/>
      <c r="G1422" s="23"/>
    </row>
    <row r="1423" spans="4:7" ht="12.75">
      <c r="D1423" s="23"/>
      <c r="E1423" s="23"/>
      <c r="F1423" s="23"/>
      <c r="G1423" s="23"/>
    </row>
    <row r="1424" spans="4:7" ht="12.75">
      <c r="D1424" s="23"/>
      <c r="E1424" s="23"/>
      <c r="F1424" s="23"/>
      <c r="G1424" s="23"/>
    </row>
    <row r="1425" spans="4:7" ht="12.75">
      <c r="D1425" s="23"/>
      <c r="E1425" s="23"/>
      <c r="F1425" s="23"/>
      <c r="G1425" s="23"/>
    </row>
    <row r="1426" spans="4:7" ht="12.75">
      <c r="D1426" s="23"/>
      <c r="E1426" s="23"/>
      <c r="F1426" s="23"/>
      <c r="G1426" s="23"/>
    </row>
    <row r="1427" spans="4:7" ht="12.75">
      <c r="D1427" s="23"/>
      <c r="E1427" s="23"/>
      <c r="F1427" s="23"/>
      <c r="G1427" s="23"/>
    </row>
    <row r="1428" spans="4:7" ht="12.75">
      <c r="D1428" s="23"/>
      <c r="E1428" s="23"/>
      <c r="F1428" s="23"/>
      <c r="G1428" s="23"/>
    </row>
    <row r="1429" spans="4:7" ht="12.75">
      <c r="D1429" s="23"/>
      <c r="E1429" s="23"/>
      <c r="F1429" s="23"/>
      <c r="G1429" s="23"/>
    </row>
    <row r="1430" spans="4:7" ht="12.75">
      <c r="D1430" s="23"/>
      <c r="E1430" s="23"/>
      <c r="F1430" s="23"/>
      <c r="G1430" s="23"/>
    </row>
    <row r="1431" spans="4:7" ht="12.75">
      <c r="D1431" s="23"/>
      <c r="E1431" s="23"/>
      <c r="F1431" s="23"/>
      <c r="G1431" s="23"/>
    </row>
    <row r="1432" spans="4:7" ht="12.75">
      <c r="D1432" s="23"/>
      <c r="E1432" s="23"/>
      <c r="F1432" s="23"/>
      <c r="G1432" s="23"/>
    </row>
    <row r="1433" spans="4:7" ht="12.75">
      <c r="D1433" s="23"/>
      <c r="E1433" s="23"/>
      <c r="F1433" s="23"/>
      <c r="G1433" s="23"/>
    </row>
    <row r="1434" spans="4:7" ht="12.75">
      <c r="D1434" s="23"/>
      <c r="E1434" s="23"/>
      <c r="F1434" s="23"/>
      <c r="G1434" s="23"/>
    </row>
    <row r="1435" spans="4:7" ht="12.75">
      <c r="D1435" s="23"/>
      <c r="E1435" s="23"/>
      <c r="F1435" s="23"/>
      <c r="G1435" s="23"/>
    </row>
    <row r="1436" spans="4:7" ht="12.75">
      <c r="D1436" s="23"/>
      <c r="E1436" s="23"/>
      <c r="F1436" s="23"/>
      <c r="G1436" s="23"/>
    </row>
    <row r="1437" spans="4:7" ht="12.75">
      <c r="D1437" s="23"/>
      <c r="E1437" s="23"/>
      <c r="F1437" s="23"/>
      <c r="G1437" s="23"/>
    </row>
    <row r="1438" spans="4:7" ht="12.75">
      <c r="D1438" s="23"/>
      <c r="E1438" s="23"/>
      <c r="F1438" s="23"/>
      <c r="G1438" s="23"/>
    </row>
    <row r="1439" spans="4:7" ht="12.75">
      <c r="D1439" s="23"/>
      <c r="E1439" s="23"/>
      <c r="F1439" s="23"/>
      <c r="G1439" s="23"/>
    </row>
    <row r="1440" spans="4:7" ht="12.75">
      <c r="D1440" s="23"/>
      <c r="E1440" s="23"/>
      <c r="F1440" s="23"/>
      <c r="G1440" s="23"/>
    </row>
    <row r="1441" spans="4:7" ht="12.75">
      <c r="D1441" s="23"/>
      <c r="E1441" s="23"/>
      <c r="F1441" s="23"/>
      <c r="G1441" s="23"/>
    </row>
    <row r="1442" spans="4:7" ht="12.75">
      <c r="D1442" s="23"/>
      <c r="E1442" s="23"/>
      <c r="F1442" s="23"/>
      <c r="G1442" s="23"/>
    </row>
    <row r="1443" spans="4:7" ht="12.75">
      <c r="D1443" s="23"/>
      <c r="E1443" s="23"/>
      <c r="F1443" s="23"/>
      <c r="G1443" s="23"/>
    </row>
    <row r="1444" spans="4:7" ht="12.75">
      <c r="D1444" s="23"/>
      <c r="E1444" s="23"/>
      <c r="F1444" s="23"/>
      <c r="G1444" s="23"/>
    </row>
    <row r="1445" spans="4:7" ht="12.75">
      <c r="D1445" s="23"/>
      <c r="E1445" s="23"/>
      <c r="F1445" s="23"/>
      <c r="G1445" s="23"/>
    </row>
    <row r="1446" spans="4:7" ht="12.75">
      <c r="D1446" s="23"/>
      <c r="E1446" s="23"/>
      <c r="F1446" s="23"/>
      <c r="G1446" s="23"/>
    </row>
    <row r="1447" spans="4:7" ht="12.75">
      <c r="D1447" s="23"/>
      <c r="E1447" s="23"/>
      <c r="F1447" s="23"/>
      <c r="G1447" s="23"/>
    </row>
    <row r="1448" spans="4:7" ht="12.75">
      <c r="D1448" s="23"/>
      <c r="E1448" s="23"/>
      <c r="F1448" s="23"/>
      <c r="G1448" s="23"/>
    </row>
    <row r="1449" spans="4:7" ht="12.75">
      <c r="D1449" s="23"/>
      <c r="E1449" s="23"/>
      <c r="F1449" s="23"/>
      <c r="G1449" s="23"/>
    </row>
    <row r="1450" spans="4:7" ht="12.75">
      <c r="D1450" s="23"/>
      <c r="E1450" s="23"/>
      <c r="F1450" s="23"/>
      <c r="G1450" s="23"/>
    </row>
    <row r="1451" spans="4:7" ht="12.75">
      <c r="D1451" s="23"/>
      <c r="E1451" s="23"/>
      <c r="F1451" s="23"/>
      <c r="G1451" s="23"/>
    </row>
    <row r="1452" spans="4:7" ht="12.75">
      <c r="D1452" s="23"/>
      <c r="E1452" s="23"/>
      <c r="F1452" s="23"/>
      <c r="G1452" s="23"/>
    </row>
    <row r="1453" spans="4:7" ht="12.75">
      <c r="D1453" s="23"/>
      <c r="E1453" s="23"/>
      <c r="F1453" s="23"/>
      <c r="G1453" s="23"/>
    </row>
    <row r="1454" spans="4:7" ht="12.75">
      <c r="D1454" s="23"/>
      <c r="E1454" s="23"/>
      <c r="F1454" s="23"/>
      <c r="G1454" s="23"/>
    </row>
    <row r="1455" spans="4:7" ht="12.75">
      <c r="D1455" s="23"/>
      <c r="E1455" s="23"/>
      <c r="F1455" s="23"/>
      <c r="G1455" s="23"/>
    </row>
    <row r="1456" spans="4:7" ht="12.75">
      <c r="D1456" s="23"/>
      <c r="E1456" s="23"/>
      <c r="F1456" s="23"/>
      <c r="G1456" s="23"/>
    </row>
    <row r="1457" spans="4:7" ht="12.75">
      <c r="D1457" s="23"/>
      <c r="E1457" s="23"/>
      <c r="F1457" s="23"/>
      <c r="G1457" s="23"/>
    </row>
    <row r="1458" spans="4:7" ht="12.75">
      <c r="D1458" s="23"/>
      <c r="E1458" s="23"/>
      <c r="F1458" s="23"/>
      <c r="G1458" s="23"/>
    </row>
    <row r="1459" spans="4:7" ht="12.75">
      <c r="D1459" s="23"/>
      <c r="E1459" s="23"/>
      <c r="F1459" s="23"/>
      <c r="G1459" s="23"/>
    </row>
    <row r="1460" spans="4:7" ht="12.75">
      <c r="D1460" s="23"/>
      <c r="E1460" s="23"/>
      <c r="F1460" s="23"/>
      <c r="G1460" s="23"/>
    </row>
    <row r="1461" spans="4:7" ht="12.75">
      <c r="D1461" s="23"/>
      <c r="E1461" s="23"/>
      <c r="F1461" s="23"/>
      <c r="G1461" s="23"/>
    </row>
    <row r="1462" spans="4:7" ht="12.75">
      <c r="D1462" s="23"/>
      <c r="E1462" s="23"/>
      <c r="F1462" s="23"/>
      <c r="G1462" s="23"/>
    </row>
    <row r="1463" spans="4:7" ht="12.75">
      <c r="D1463" s="23"/>
      <c r="E1463" s="23"/>
      <c r="F1463" s="23"/>
      <c r="G1463" s="23"/>
    </row>
    <row r="1464" spans="4:7" ht="12.75">
      <c r="D1464" s="23"/>
      <c r="E1464" s="23"/>
      <c r="F1464" s="23"/>
      <c r="G1464" s="23"/>
    </row>
    <row r="1465" spans="4:7" ht="12.75">
      <c r="D1465" s="23"/>
      <c r="E1465" s="23"/>
      <c r="F1465" s="23"/>
      <c r="G1465" s="23"/>
    </row>
    <row r="1466" spans="4:7" ht="12.75">
      <c r="D1466" s="23"/>
      <c r="E1466" s="23"/>
      <c r="F1466" s="23"/>
      <c r="G1466" s="23"/>
    </row>
    <row r="1467" spans="4:7" ht="12.75">
      <c r="D1467" s="23"/>
      <c r="E1467" s="23"/>
      <c r="F1467" s="23"/>
      <c r="G1467" s="23"/>
    </row>
    <row r="1468" spans="4:7" ht="12.75">
      <c r="D1468" s="23"/>
      <c r="E1468" s="23"/>
      <c r="F1468" s="23"/>
      <c r="G1468" s="23"/>
    </row>
    <row r="1469" spans="4:7" ht="12.75">
      <c r="D1469" s="23"/>
      <c r="E1469" s="23"/>
      <c r="F1469" s="23"/>
      <c r="G1469" s="23"/>
    </row>
    <row r="1470" spans="4:7" ht="12.75">
      <c r="D1470" s="23"/>
      <c r="E1470" s="23"/>
      <c r="F1470" s="23"/>
      <c r="G1470" s="23"/>
    </row>
    <row r="1471" spans="4:7" ht="12.75">
      <c r="D1471" s="23"/>
      <c r="E1471" s="23"/>
      <c r="F1471" s="23"/>
      <c r="G1471" s="23"/>
    </row>
    <row r="1472" spans="4:7" ht="12.75">
      <c r="D1472" s="23"/>
      <c r="E1472" s="23"/>
      <c r="F1472" s="23"/>
      <c r="G1472" s="23"/>
    </row>
    <row r="1473" spans="4:7" ht="12.75">
      <c r="D1473" s="23"/>
      <c r="E1473" s="23"/>
      <c r="F1473" s="23"/>
      <c r="G1473" s="23"/>
    </row>
    <row r="1474" spans="4:7" ht="12.75">
      <c r="D1474" s="23"/>
      <c r="E1474" s="23"/>
      <c r="F1474" s="23"/>
      <c r="G1474" s="23"/>
    </row>
    <row r="1475" spans="4:7" ht="12.75">
      <c r="D1475" s="23"/>
      <c r="E1475" s="23"/>
      <c r="F1475" s="23"/>
      <c r="G1475" s="23"/>
    </row>
    <row r="1476" spans="4:7" ht="12.75">
      <c r="D1476" s="23"/>
      <c r="E1476" s="23"/>
      <c r="F1476" s="23"/>
      <c r="G1476" s="23"/>
    </row>
    <row r="1477" spans="4:7" ht="12.75">
      <c r="D1477" s="23"/>
      <c r="E1477" s="23"/>
      <c r="F1477" s="23"/>
      <c r="G1477" s="23"/>
    </row>
    <row r="1478" spans="4:7" ht="12.75">
      <c r="D1478" s="23"/>
      <c r="E1478" s="23"/>
      <c r="F1478" s="23"/>
      <c r="G1478" s="23"/>
    </row>
    <row r="1479" spans="4:7" ht="12.75">
      <c r="D1479" s="23"/>
      <c r="E1479" s="23"/>
      <c r="F1479" s="23"/>
      <c r="G1479" s="23"/>
    </row>
    <row r="1480" spans="4:7" ht="12.75">
      <c r="D1480" s="23"/>
      <c r="E1480" s="23"/>
      <c r="F1480" s="23"/>
      <c r="G1480" s="23"/>
    </row>
    <row r="1481" spans="4:7" ht="12.75">
      <c r="D1481" s="23"/>
      <c r="E1481" s="23"/>
      <c r="F1481" s="23"/>
      <c r="G1481" s="23"/>
    </row>
    <row r="1482" spans="4:7" ht="12.75">
      <c r="D1482" s="23"/>
      <c r="E1482" s="23"/>
      <c r="F1482" s="23"/>
      <c r="G1482" s="23"/>
    </row>
    <row r="1483" spans="4:7" ht="12.75">
      <c r="D1483" s="23"/>
      <c r="E1483" s="23"/>
      <c r="F1483" s="23"/>
      <c r="G1483" s="23"/>
    </row>
    <row r="1484" spans="4:7" ht="12.75">
      <c r="D1484" s="23"/>
      <c r="E1484" s="23"/>
      <c r="F1484" s="23"/>
      <c r="G1484" s="23"/>
    </row>
    <row r="1485" spans="4:7" ht="12.75">
      <c r="D1485" s="23"/>
      <c r="E1485" s="23"/>
      <c r="F1485" s="23"/>
      <c r="G1485" s="23"/>
    </row>
    <row r="1486" spans="4:7" ht="12.75">
      <c r="D1486" s="23"/>
      <c r="E1486" s="23"/>
      <c r="F1486" s="23"/>
      <c r="G1486" s="23"/>
    </row>
    <row r="1487" spans="4:7" ht="12.75">
      <c r="D1487" s="23"/>
      <c r="E1487" s="23"/>
      <c r="F1487" s="23"/>
      <c r="G1487" s="23"/>
    </row>
    <row r="1488" spans="4:7" ht="12.75">
      <c r="D1488" s="23"/>
      <c r="E1488" s="23"/>
      <c r="F1488" s="23"/>
      <c r="G1488" s="23"/>
    </row>
    <row r="1489" spans="4:7" ht="12.75">
      <c r="D1489" s="23"/>
      <c r="E1489" s="23"/>
      <c r="F1489" s="23"/>
      <c r="G1489" s="23"/>
    </row>
    <row r="1490" spans="4:7" ht="12.75">
      <c r="D1490" s="23"/>
      <c r="E1490" s="23"/>
      <c r="F1490" s="23"/>
      <c r="G1490" s="23"/>
    </row>
    <row r="1491" spans="4:7" ht="12.75">
      <c r="D1491" s="23"/>
      <c r="E1491" s="23"/>
      <c r="F1491" s="23"/>
      <c r="G1491" s="23"/>
    </row>
    <row r="1492" spans="4:7" ht="12.75">
      <c r="D1492" s="23"/>
      <c r="E1492" s="23"/>
      <c r="F1492" s="23"/>
      <c r="G1492" s="23"/>
    </row>
    <row r="1493" spans="4:7" ht="12.75">
      <c r="D1493" s="23"/>
      <c r="E1493" s="23"/>
      <c r="F1493" s="23"/>
      <c r="G1493" s="23"/>
    </row>
    <row r="1494" spans="4:7" ht="12.75">
      <c r="D1494" s="23"/>
      <c r="E1494" s="23"/>
      <c r="F1494" s="23"/>
      <c r="G1494" s="23"/>
    </row>
    <row r="1495" spans="4:7" ht="12.75">
      <c r="D1495" s="23"/>
      <c r="E1495" s="23"/>
      <c r="F1495" s="23"/>
      <c r="G1495" s="23"/>
    </row>
    <row r="1496" spans="4:7" ht="12.75">
      <c r="D1496" s="23"/>
      <c r="E1496" s="23"/>
      <c r="F1496" s="23"/>
      <c r="G1496" s="23"/>
    </row>
    <row r="1497" spans="4:7" ht="12.75">
      <c r="D1497" s="23"/>
      <c r="E1497" s="23"/>
      <c r="F1497" s="23"/>
      <c r="G1497" s="23"/>
    </row>
    <row r="1498" spans="4:7" ht="12.75">
      <c r="D1498" s="23"/>
      <c r="E1498" s="23"/>
      <c r="F1498" s="23"/>
      <c r="G1498" s="23"/>
    </row>
    <row r="1499" spans="4:7" ht="12.75">
      <c r="D1499" s="23"/>
      <c r="E1499" s="23"/>
      <c r="F1499" s="23"/>
      <c r="G1499" s="23"/>
    </row>
    <row r="1500" spans="4:7" ht="12.75">
      <c r="D1500" s="23"/>
      <c r="E1500" s="23"/>
      <c r="F1500" s="23"/>
      <c r="G1500" s="23"/>
    </row>
    <row r="1501" spans="4:7" ht="12.75">
      <c r="D1501" s="23"/>
      <c r="E1501" s="23"/>
      <c r="F1501" s="23"/>
      <c r="G1501" s="23"/>
    </row>
    <row r="1502" spans="4:7" ht="12.75">
      <c r="D1502" s="23"/>
      <c r="E1502" s="23"/>
      <c r="F1502" s="23"/>
      <c r="G1502" s="23"/>
    </row>
    <row r="1503" spans="4:7" ht="12.75">
      <c r="D1503" s="23"/>
      <c r="E1503" s="23"/>
      <c r="F1503" s="23"/>
      <c r="G1503" s="23"/>
    </row>
    <row r="1504" spans="4:7" ht="12.75">
      <c r="D1504" s="23"/>
      <c r="E1504" s="23"/>
      <c r="F1504" s="23"/>
      <c r="G1504" s="23"/>
    </row>
    <row r="1505" spans="4:7" ht="12.75">
      <c r="D1505" s="23"/>
      <c r="E1505" s="23"/>
      <c r="F1505" s="23"/>
      <c r="G1505" s="23"/>
    </row>
    <row r="1506" spans="4:7" ht="12.75">
      <c r="D1506" s="23"/>
      <c r="E1506" s="23"/>
      <c r="F1506" s="23"/>
      <c r="G1506" s="23"/>
    </row>
    <row r="1507" spans="4:7" ht="12.75">
      <c r="D1507" s="23"/>
      <c r="E1507" s="23"/>
      <c r="F1507" s="23"/>
      <c r="G1507" s="23"/>
    </row>
    <row r="1508" spans="4:7" ht="12.75">
      <c r="D1508" s="23"/>
      <c r="E1508" s="23"/>
      <c r="F1508" s="23"/>
      <c r="G1508" s="23"/>
    </row>
    <row r="1509" spans="4:7" ht="12.75">
      <c r="D1509" s="23"/>
      <c r="E1509" s="23"/>
      <c r="F1509" s="23"/>
      <c r="G1509" s="23"/>
    </row>
    <row r="1510" spans="4:7" ht="12.75">
      <c r="D1510" s="23"/>
      <c r="E1510" s="23"/>
      <c r="F1510" s="23"/>
      <c r="G1510" s="23"/>
    </row>
    <row r="1511" spans="4:7" ht="12.75">
      <c r="D1511" s="23"/>
      <c r="E1511" s="23"/>
      <c r="F1511" s="23"/>
      <c r="G1511" s="23"/>
    </row>
    <row r="1512" spans="4:7" ht="12.75">
      <c r="D1512" s="23"/>
      <c r="E1512" s="23"/>
      <c r="F1512" s="23"/>
      <c r="G1512" s="23"/>
    </row>
    <row r="1513" spans="4:7" ht="12.75">
      <c r="D1513" s="23"/>
      <c r="E1513" s="23"/>
      <c r="F1513" s="23"/>
      <c r="G1513" s="23"/>
    </row>
    <row r="1514" spans="4:7" ht="12.75">
      <c r="D1514" s="23"/>
      <c r="E1514" s="23"/>
      <c r="F1514" s="23"/>
      <c r="G1514" s="23"/>
    </row>
    <row r="1515" spans="4:7" ht="12.75">
      <c r="D1515" s="23"/>
      <c r="E1515" s="23"/>
      <c r="F1515" s="23"/>
      <c r="G1515" s="23"/>
    </row>
    <row r="1516" spans="4:7" ht="12.75">
      <c r="D1516" s="23"/>
      <c r="E1516" s="23"/>
      <c r="F1516" s="23"/>
      <c r="G1516" s="2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3" max="3" width="9.140625" style="3" customWidth="1"/>
  </cols>
  <sheetData>
    <row r="1" spans="1:3" ht="12.75">
      <c r="A1">
        <v>34352</v>
      </c>
      <c r="B1" t="s">
        <v>26</v>
      </c>
      <c r="C1" s="3">
        <v>3.20327490234257</v>
      </c>
    </row>
    <row r="2" spans="1:3" ht="12.75">
      <c r="A2">
        <v>34353</v>
      </c>
      <c r="B2" t="s">
        <v>26</v>
      </c>
      <c r="C2" s="3">
        <v>3.31035400390507</v>
      </c>
    </row>
    <row r="3" spans="1:3" ht="12.75">
      <c r="A3">
        <v>34354</v>
      </c>
      <c r="B3" t="s">
        <v>26</v>
      </c>
      <c r="C3" s="3">
        <v>3.13470670572799</v>
      </c>
    </row>
    <row r="4" spans="1:3" ht="12.75">
      <c r="A4">
        <v>34355</v>
      </c>
      <c r="B4" t="s">
        <v>26</v>
      </c>
      <c r="C4" s="3">
        <v>3.2577537434884</v>
      </c>
    </row>
    <row r="5" spans="1:3" ht="12.75">
      <c r="A5">
        <v>34356</v>
      </c>
      <c r="B5" t="s">
        <v>26</v>
      </c>
      <c r="C5" s="3">
        <v>3.26432877604049</v>
      </c>
    </row>
    <row r="6" spans="1:3" ht="12.75">
      <c r="A6">
        <v>34357</v>
      </c>
      <c r="B6" t="s">
        <v>26</v>
      </c>
      <c r="C6" s="3">
        <v>3.27653955078007</v>
      </c>
    </row>
    <row r="7" spans="1:3" ht="12.75">
      <c r="A7">
        <v>34358</v>
      </c>
      <c r="B7" t="s">
        <v>26</v>
      </c>
      <c r="C7" s="3">
        <v>3.19294270833215</v>
      </c>
    </row>
    <row r="8" spans="1:3" ht="12.75">
      <c r="A8">
        <v>34359</v>
      </c>
      <c r="B8" t="s">
        <v>26</v>
      </c>
      <c r="C8" s="3">
        <v>3.10840657551966</v>
      </c>
    </row>
    <row r="9" spans="1:3" ht="12.75">
      <c r="A9">
        <v>34360</v>
      </c>
      <c r="B9" t="s">
        <v>26</v>
      </c>
      <c r="C9" s="3">
        <v>3.28123600260299</v>
      </c>
    </row>
    <row r="10" spans="1:3" ht="12.75">
      <c r="A10">
        <v>34361</v>
      </c>
      <c r="B10" t="s">
        <v>26</v>
      </c>
      <c r="C10" s="3">
        <v>3.36483284505091</v>
      </c>
    </row>
    <row r="11" spans="1:3" ht="12.75">
      <c r="A11">
        <v>34362</v>
      </c>
      <c r="B11" t="s">
        <v>26</v>
      </c>
      <c r="C11" s="3">
        <v>3.42494742838424</v>
      </c>
    </row>
    <row r="12" spans="1:3" ht="12.75">
      <c r="A12">
        <v>34363</v>
      </c>
      <c r="B12" t="s">
        <v>26</v>
      </c>
      <c r="C12" s="3">
        <v>3.43058317057174</v>
      </c>
    </row>
    <row r="13" spans="1:3" ht="12.75">
      <c r="A13">
        <v>34364</v>
      </c>
      <c r="B13" t="s">
        <v>26</v>
      </c>
      <c r="C13" s="3">
        <v>3.45876188150924</v>
      </c>
    </row>
    <row r="14" spans="1:3" ht="12.75">
      <c r="A14">
        <v>34365</v>
      </c>
      <c r="B14" t="s">
        <v>26</v>
      </c>
      <c r="C14" s="3">
        <v>3.28405387369674</v>
      </c>
    </row>
    <row r="15" spans="1:3" ht="12.75">
      <c r="A15">
        <v>34366</v>
      </c>
      <c r="B15" t="s">
        <v>26</v>
      </c>
      <c r="C15" s="3">
        <v>3.38549723307174</v>
      </c>
    </row>
    <row r="16" spans="1:3" ht="12.75">
      <c r="A16">
        <v>34367</v>
      </c>
      <c r="B16" t="s">
        <v>26</v>
      </c>
      <c r="C16" s="3">
        <v>3.29062890624882</v>
      </c>
    </row>
    <row r="17" spans="1:3" ht="12.75">
      <c r="A17">
        <v>34368</v>
      </c>
      <c r="B17" t="s">
        <v>26</v>
      </c>
      <c r="C17" s="3">
        <v>3.27747884114466</v>
      </c>
    </row>
    <row r="18" spans="1:3" ht="12.75">
      <c r="A18">
        <v>34369</v>
      </c>
      <c r="B18" t="s">
        <v>26</v>
      </c>
      <c r="C18" s="3">
        <v>3.27278238932174</v>
      </c>
    </row>
    <row r="19" spans="1:3" ht="12.75">
      <c r="A19">
        <v>34370</v>
      </c>
      <c r="B19" t="s">
        <v>26</v>
      </c>
      <c r="C19" s="3">
        <v>3.34510774739466</v>
      </c>
    </row>
    <row r="20" spans="1:3" ht="12.75">
      <c r="A20">
        <v>34371</v>
      </c>
      <c r="B20" t="s">
        <v>26</v>
      </c>
      <c r="C20" s="3">
        <v>3.24554296874882</v>
      </c>
    </row>
    <row r="21" spans="1:3" ht="12.75">
      <c r="A21">
        <v>34372</v>
      </c>
      <c r="B21" t="s">
        <v>26</v>
      </c>
      <c r="C21" s="3">
        <v>3.25493587239465</v>
      </c>
    </row>
    <row r="22" spans="1:3" ht="12.75">
      <c r="A22">
        <v>34373</v>
      </c>
      <c r="B22" t="s">
        <v>26</v>
      </c>
      <c r="C22" s="3">
        <v>3.32068619791549</v>
      </c>
    </row>
    <row r="23" spans="1:3" ht="12.75">
      <c r="A23">
        <v>34374</v>
      </c>
      <c r="B23" t="s">
        <v>26</v>
      </c>
      <c r="C23" s="3">
        <v>3.3873758138009</v>
      </c>
    </row>
    <row r="24" spans="1:3" ht="12.75">
      <c r="A24">
        <v>34375</v>
      </c>
      <c r="B24" t="s">
        <v>26</v>
      </c>
      <c r="C24" s="3">
        <v>3.44749039713424</v>
      </c>
    </row>
    <row r="25" spans="1:3" ht="12.75">
      <c r="A25">
        <v>34376</v>
      </c>
      <c r="B25" t="s">
        <v>26</v>
      </c>
      <c r="C25" s="3">
        <v>3.43152246093632</v>
      </c>
    </row>
    <row r="26" spans="1:3" ht="12.75">
      <c r="A26">
        <v>34377</v>
      </c>
      <c r="B26" t="s">
        <v>26</v>
      </c>
      <c r="C26" s="3">
        <v>3.48975846354049</v>
      </c>
    </row>
    <row r="27" spans="1:3" ht="12.75">
      <c r="A27">
        <v>34378</v>
      </c>
      <c r="B27" t="s">
        <v>26</v>
      </c>
      <c r="C27" s="3">
        <v>3.40991878255091</v>
      </c>
    </row>
    <row r="28" spans="1:3" ht="12.75">
      <c r="A28">
        <v>34379</v>
      </c>
      <c r="B28" t="s">
        <v>26</v>
      </c>
      <c r="C28" s="3">
        <v>3.33853271484257</v>
      </c>
    </row>
    <row r="29" spans="1:3" ht="12.75">
      <c r="A29">
        <v>34380</v>
      </c>
      <c r="B29" t="s">
        <v>26</v>
      </c>
      <c r="C29" s="3">
        <v>3.35168277994674</v>
      </c>
    </row>
    <row r="30" spans="1:3" ht="12.75">
      <c r="A30">
        <v>34381</v>
      </c>
      <c r="B30" t="s">
        <v>26</v>
      </c>
      <c r="C30" s="3">
        <v>3.18918554687382</v>
      </c>
    </row>
    <row r="31" spans="1:3" ht="12.75">
      <c r="A31">
        <v>34382</v>
      </c>
      <c r="B31" t="s">
        <v>26</v>
      </c>
      <c r="C31" s="3">
        <v>3.17509619140507</v>
      </c>
    </row>
    <row r="32" spans="1:3" ht="12.75">
      <c r="A32">
        <v>34383</v>
      </c>
      <c r="B32" t="s">
        <v>26</v>
      </c>
      <c r="C32" s="3">
        <v>2.86419108072799</v>
      </c>
    </row>
    <row r="33" spans="1:3" ht="12.75">
      <c r="A33">
        <v>34384</v>
      </c>
      <c r="B33" t="s">
        <v>26</v>
      </c>
      <c r="C33" s="3">
        <v>2.62091487630091</v>
      </c>
    </row>
    <row r="34" spans="1:3" ht="12.75">
      <c r="A34">
        <v>34385</v>
      </c>
      <c r="B34" t="s">
        <v>26</v>
      </c>
      <c r="C34" s="3">
        <v>2.46217480468634</v>
      </c>
    </row>
    <row r="35" spans="1:3" ht="12.75">
      <c r="A35">
        <v>34386</v>
      </c>
      <c r="B35" t="s">
        <v>26</v>
      </c>
      <c r="C35" s="3">
        <v>2.45935693359258</v>
      </c>
    </row>
    <row r="36" spans="1:3" ht="12.75">
      <c r="A36">
        <v>34387</v>
      </c>
      <c r="B36" t="s">
        <v>26</v>
      </c>
      <c r="C36" s="3">
        <v>2.42929964192592</v>
      </c>
    </row>
    <row r="37" spans="1:3" ht="12.75">
      <c r="A37">
        <v>34388</v>
      </c>
      <c r="B37" t="s">
        <v>26</v>
      </c>
      <c r="C37" s="3">
        <v>2.32503841145716</v>
      </c>
    </row>
    <row r="38" spans="1:3" ht="12.75">
      <c r="A38">
        <v>34389</v>
      </c>
      <c r="B38" t="s">
        <v>26</v>
      </c>
      <c r="C38" s="3">
        <v>2.23674511718633</v>
      </c>
    </row>
    <row r="39" spans="1:3" ht="12.75">
      <c r="A39">
        <v>34390</v>
      </c>
      <c r="B39" t="s">
        <v>26</v>
      </c>
      <c r="C39" s="3">
        <v>2.12496956380091</v>
      </c>
    </row>
    <row r="40" spans="1:3" ht="12.75">
      <c r="A40">
        <v>34391</v>
      </c>
      <c r="B40" t="s">
        <v>26</v>
      </c>
      <c r="C40" s="3">
        <v>2.25834879557175</v>
      </c>
    </row>
    <row r="41" spans="1:3" ht="12.75">
      <c r="A41">
        <v>34392</v>
      </c>
      <c r="B41" t="s">
        <v>26</v>
      </c>
      <c r="C41" s="3">
        <v>2.32128124999883</v>
      </c>
    </row>
    <row r="42" spans="1:3" ht="12.75">
      <c r="A42">
        <v>34393</v>
      </c>
      <c r="B42" t="s">
        <v>26</v>
      </c>
      <c r="C42" s="3">
        <v>2.12966601562384</v>
      </c>
    </row>
    <row r="43" spans="1:3" ht="12.75">
      <c r="A43">
        <v>34394</v>
      </c>
      <c r="B43" t="s">
        <v>26</v>
      </c>
      <c r="C43" s="3">
        <v>2.34288492838425</v>
      </c>
    </row>
    <row r="44" spans="1:3" ht="12.75">
      <c r="A44">
        <v>34395</v>
      </c>
      <c r="B44" t="s">
        <v>26</v>
      </c>
      <c r="C44" s="3">
        <v>2.67069726562383</v>
      </c>
    </row>
    <row r="45" spans="1:3" ht="12.75">
      <c r="A45">
        <v>34396</v>
      </c>
      <c r="B45" t="s">
        <v>26</v>
      </c>
      <c r="C45" s="3">
        <v>3.73021679687384</v>
      </c>
    </row>
    <row r="46" spans="1:3" ht="12.75">
      <c r="A46">
        <v>34397</v>
      </c>
      <c r="B46" t="s">
        <v>26</v>
      </c>
      <c r="C46" s="3">
        <v>3.80066357421759</v>
      </c>
    </row>
    <row r="47" spans="1:3" ht="12.75">
      <c r="A47">
        <v>34398</v>
      </c>
      <c r="B47" t="s">
        <v>26</v>
      </c>
      <c r="C47" s="3">
        <v>3.7039166666655</v>
      </c>
    </row>
    <row r="48" spans="1:3" ht="12.75">
      <c r="A48">
        <v>34399</v>
      </c>
      <c r="B48" t="s">
        <v>26</v>
      </c>
      <c r="C48" s="3">
        <v>3.57335530598842</v>
      </c>
    </row>
    <row r="49" spans="1:3" ht="12.75">
      <c r="A49">
        <v>34400</v>
      </c>
      <c r="B49" t="s">
        <v>26</v>
      </c>
      <c r="C49" s="3">
        <v>3.66164860025925</v>
      </c>
    </row>
    <row r="50" spans="1:3" ht="12.75">
      <c r="A50">
        <v>34401</v>
      </c>
      <c r="B50" t="s">
        <v>26</v>
      </c>
      <c r="C50" s="3">
        <v>3.47566910807175</v>
      </c>
    </row>
    <row r="51" spans="1:3" ht="12.75">
      <c r="A51">
        <v>34402</v>
      </c>
      <c r="B51" t="s">
        <v>26</v>
      </c>
      <c r="C51" s="3">
        <v>3.4784869791655</v>
      </c>
    </row>
    <row r="52" spans="1:3" ht="12.75">
      <c r="A52">
        <v>34403</v>
      </c>
      <c r="B52" t="s">
        <v>26</v>
      </c>
      <c r="C52" s="3">
        <v>3.60435188801967</v>
      </c>
    </row>
    <row r="53" spans="1:3" ht="12.75">
      <c r="A53">
        <v>34404</v>
      </c>
      <c r="B53" t="s">
        <v>26</v>
      </c>
      <c r="C53" s="3">
        <v>3.574294596353</v>
      </c>
    </row>
    <row r="54" spans="1:3" ht="12.75">
      <c r="A54">
        <v>34405</v>
      </c>
      <c r="B54" t="s">
        <v>26</v>
      </c>
      <c r="C54" s="3">
        <v>3.12531380208216</v>
      </c>
    </row>
    <row r="55" spans="1:3" ht="12.75">
      <c r="A55">
        <v>34406</v>
      </c>
      <c r="B55" t="s">
        <v>26</v>
      </c>
      <c r="C55" s="3">
        <v>3.14409960937383</v>
      </c>
    </row>
    <row r="56" spans="1:3" ht="12.75">
      <c r="A56">
        <v>34407</v>
      </c>
      <c r="B56" t="s">
        <v>26</v>
      </c>
      <c r="C56" s="3">
        <v>3.07553141275925</v>
      </c>
    </row>
    <row r="57" spans="1:3" ht="12.75">
      <c r="A57">
        <v>34408</v>
      </c>
      <c r="B57" t="s">
        <v>26</v>
      </c>
      <c r="C57" s="3">
        <v>2.93369856770717</v>
      </c>
    </row>
    <row r="58" spans="1:3" ht="12.75">
      <c r="A58">
        <v>34409</v>
      </c>
      <c r="B58" t="s">
        <v>26</v>
      </c>
      <c r="C58" s="3">
        <v>2.68009016926967</v>
      </c>
    </row>
    <row r="59" spans="1:3" ht="12.75">
      <c r="A59">
        <v>34410</v>
      </c>
      <c r="B59" t="s">
        <v>26</v>
      </c>
      <c r="C59" s="3">
        <v>2.54952880859259</v>
      </c>
    </row>
    <row r="60" spans="1:3" ht="12.75">
      <c r="A60">
        <v>34411</v>
      </c>
      <c r="B60" t="s">
        <v>26</v>
      </c>
      <c r="C60" s="3">
        <v>2.63782210286342</v>
      </c>
    </row>
    <row r="61" spans="1:3" ht="12.75">
      <c r="A61">
        <v>34412</v>
      </c>
      <c r="B61" t="s">
        <v>26</v>
      </c>
      <c r="C61" s="3">
        <v>2.60776481119675</v>
      </c>
    </row>
    <row r="62" spans="1:3" ht="12.75">
      <c r="A62">
        <v>34413</v>
      </c>
      <c r="B62" t="s">
        <v>26</v>
      </c>
      <c r="C62" s="3">
        <v>2.58897900390509</v>
      </c>
    </row>
    <row r="63" spans="1:3" ht="12.75">
      <c r="A63">
        <v>34414</v>
      </c>
      <c r="B63" t="s">
        <v>26</v>
      </c>
      <c r="C63" s="3">
        <v>2.58616113281134</v>
      </c>
    </row>
    <row r="64" spans="1:3" ht="12.75">
      <c r="A64">
        <v>34415</v>
      </c>
      <c r="B64" t="s">
        <v>26</v>
      </c>
      <c r="C64" s="3">
        <v>2.48002132161342</v>
      </c>
    </row>
    <row r="65" spans="1:3" ht="12.75">
      <c r="A65">
        <v>34416</v>
      </c>
      <c r="B65" t="s">
        <v>26</v>
      </c>
      <c r="C65" s="3">
        <v>2.44338899739467</v>
      </c>
    </row>
    <row r="66" spans="1:3" ht="12.75">
      <c r="A66">
        <v>34417</v>
      </c>
      <c r="B66" t="s">
        <v>26</v>
      </c>
      <c r="C66" s="3">
        <v>2.31282763671759</v>
      </c>
    </row>
    <row r="67" spans="1:3" ht="12.75">
      <c r="A67">
        <v>34418</v>
      </c>
      <c r="B67" t="s">
        <v>26</v>
      </c>
      <c r="C67" s="3">
        <v>2.38515299479051</v>
      </c>
    </row>
    <row r="68" spans="1:3" ht="12.75">
      <c r="A68">
        <v>34419</v>
      </c>
      <c r="B68" t="s">
        <v>26</v>
      </c>
      <c r="C68" s="3">
        <v>2.3175240885405</v>
      </c>
    </row>
    <row r="69" spans="1:3" ht="12.75">
      <c r="A69">
        <v>34420</v>
      </c>
      <c r="B69" t="s">
        <v>26</v>
      </c>
      <c r="C69" s="3">
        <v>2.35885286458218</v>
      </c>
    </row>
    <row r="70" spans="1:3" ht="12.75">
      <c r="A70">
        <v>34421</v>
      </c>
      <c r="B70" t="s">
        <v>26</v>
      </c>
      <c r="C70" s="3">
        <v>2.23580582682175</v>
      </c>
    </row>
    <row r="71" spans="1:3" ht="12.75">
      <c r="A71">
        <v>34422</v>
      </c>
      <c r="B71" t="s">
        <v>26</v>
      </c>
      <c r="C71" s="3">
        <v>2.40393880208217</v>
      </c>
    </row>
    <row r="72" spans="1:3" ht="12.75">
      <c r="A72">
        <v>34423</v>
      </c>
      <c r="B72" t="s">
        <v>26</v>
      </c>
      <c r="C72" s="3">
        <v>2.50538216145718</v>
      </c>
    </row>
    <row r="73" spans="1:3" ht="12.75">
      <c r="A73">
        <v>34424</v>
      </c>
      <c r="B73" t="s">
        <v>26</v>
      </c>
      <c r="C73" s="3">
        <v>2.49880712890509</v>
      </c>
    </row>
    <row r="74" spans="1:3" ht="12.75">
      <c r="A74">
        <v>34425</v>
      </c>
      <c r="B74" t="s">
        <v>26</v>
      </c>
      <c r="C74" s="3">
        <v>2.65754720051967</v>
      </c>
    </row>
    <row r="75" spans="1:3" ht="12.75">
      <c r="A75">
        <v>34426</v>
      </c>
      <c r="B75" t="s">
        <v>26</v>
      </c>
      <c r="C75" s="3">
        <v>2.54671093749884</v>
      </c>
    </row>
    <row r="76" spans="1:3" ht="12.75">
      <c r="A76">
        <v>34427</v>
      </c>
      <c r="B76" t="s">
        <v>26</v>
      </c>
      <c r="C76" s="3">
        <v>2.4818999023426</v>
      </c>
    </row>
    <row r="77" spans="1:3" ht="12.75">
      <c r="A77">
        <v>34428</v>
      </c>
      <c r="B77" t="s">
        <v>26</v>
      </c>
      <c r="C77" s="3">
        <v>2.45935693359259</v>
      </c>
    </row>
    <row r="78" spans="1:3" ht="12.75">
      <c r="A78">
        <v>34429</v>
      </c>
      <c r="B78" t="s">
        <v>26</v>
      </c>
      <c r="C78" s="3">
        <v>2.43869254557176</v>
      </c>
    </row>
    <row r="79" spans="1:3" ht="12.75">
      <c r="A79">
        <v>34430</v>
      </c>
      <c r="B79" t="s">
        <v>26</v>
      </c>
      <c r="C79" s="3">
        <v>2.30437402343634</v>
      </c>
    </row>
    <row r="80" spans="1:3" ht="12.75">
      <c r="A80">
        <v>34431</v>
      </c>
      <c r="B80" t="s">
        <v>26</v>
      </c>
      <c r="C80" s="3">
        <v>2.37669938150926</v>
      </c>
    </row>
    <row r="81" spans="1:3" ht="12.75">
      <c r="A81">
        <v>34432</v>
      </c>
      <c r="B81" t="s">
        <v>26</v>
      </c>
      <c r="C81" s="3">
        <v>2.46217480468635</v>
      </c>
    </row>
    <row r="82" spans="1:3" ht="12.75">
      <c r="A82">
        <v>34433</v>
      </c>
      <c r="B82" t="s">
        <v>26</v>
      </c>
      <c r="C82" s="3">
        <v>2.50256429036343</v>
      </c>
    </row>
    <row r="83" spans="1:3" ht="12.75">
      <c r="A83">
        <v>34434</v>
      </c>
      <c r="B83" t="s">
        <v>26</v>
      </c>
      <c r="C83" s="3">
        <v>2.46968912760301</v>
      </c>
    </row>
    <row r="84" spans="1:3" ht="12.75">
      <c r="A84">
        <v>34435</v>
      </c>
      <c r="B84" t="s">
        <v>26</v>
      </c>
      <c r="C84" s="3">
        <v>2.51759293619676</v>
      </c>
    </row>
    <row r="85" spans="1:3" ht="12.75">
      <c r="A85">
        <v>34436</v>
      </c>
      <c r="B85" t="s">
        <v>26</v>
      </c>
      <c r="C85" s="3">
        <v>2.63500423176967</v>
      </c>
    </row>
    <row r="86" spans="1:3" ht="12.75">
      <c r="A86">
        <v>34437</v>
      </c>
      <c r="B86" t="s">
        <v>26</v>
      </c>
      <c r="C86" s="3">
        <v>2.66412223307176</v>
      </c>
    </row>
    <row r="87" spans="1:3" ht="12.75">
      <c r="A87">
        <v>34438</v>
      </c>
      <c r="B87" t="s">
        <v>26</v>
      </c>
      <c r="C87" s="3">
        <v>2.61340055338425</v>
      </c>
    </row>
    <row r="88" spans="1:3" ht="12.75">
      <c r="A88">
        <v>34439</v>
      </c>
      <c r="B88" t="s">
        <v>26</v>
      </c>
      <c r="C88" s="3">
        <v>2.70451171874884</v>
      </c>
    </row>
    <row r="89" spans="1:3" ht="12.75">
      <c r="A89">
        <v>34440</v>
      </c>
      <c r="B89" t="s">
        <v>26</v>
      </c>
      <c r="C89" s="3">
        <v>2.63124707031134</v>
      </c>
    </row>
    <row r="90" spans="1:3" ht="12.75">
      <c r="A90">
        <v>34441</v>
      </c>
      <c r="B90" t="s">
        <v>26</v>
      </c>
      <c r="C90" s="3">
        <v>2.37200292968634</v>
      </c>
    </row>
    <row r="91" spans="1:3" ht="12.75">
      <c r="A91">
        <v>34442</v>
      </c>
      <c r="B91" t="s">
        <v>26</v>
      </c>
      <c r="C91" s="3">
        <v>2.28934537760301</v>
      </c>
    </row>
    <row r="92" spans="1:3" ht="12.75">
      <c r="A92">
        <v>34443</v>
      </c>
      <c r="B92" t="s">
        <v>26</v>
      </c>
      <c r="C92" s="3">
        <v>2.28089176432175</v>
      </c>
    </row>
    <row r="93" spans="1:3" ht="12.75">
      <c r="A93">
        <v>34444</v>
      </c>
      <c r="B93" t="s">
        <v>26</v>
      </c>
      <c r="C93" s="3">
        <v>2.34664208984259</v>
      </c>
    </row>
    <row r="94" spans="1:3" ht="12.75">
      <c r="A94">
        <v>34445</v>
      </c>
      <c r="B94" t="s">
        <v>26</v>
      </c>
      <c r="C94" s="3">
        <v>2.23110937499884</v>
      </c>
    </row>
    <row r="95" spans="1:3" ht="12.75">
      <c r="A95">
        <v>34446</v>
      </c>
      <c r="B95" t="s">
        <v>26</v>
      </c>
      <c r="C95" s="3">
        <v>2.07706575520717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68"/>
  <sheetViews>
    <sheetView workbookViewId="0" topLeftCell="C1">
      <selection activeCell="D45" sqref="D45"/>
    </sheetView>
  </sheetViews>
  <sheetFormatPr defaultColWidth="9.140625" defaultRowHeight="12.75"/>
  <cols>
    <col min="5" max="5" width="12.421875" style="0" bestFit="1" customWidth="1"/>
    <col min="13" max="13" width="13.140625" style="0" bestFit="1" customWidth="1"/>
  </cols>
  <sheetData>
    <row r="1" spans="1:13" ht="12.75">
      <c r="A1" s="1" t="s">
        <v>68</v>
      </c>
      <c r="B1" t="s">
        <v>69</v>
      </c>
      <c r="D1" t="s">
        <v>75</v>
      </c>
      <c r="E1" t="s">
        <v>85</v>
      </c>
      <c r="F1" t="s">
        <v>71</v>
      </c>
      <c r="G1" t="s">
        <v>70</v>
      </c>
      <c r="H1" t="s">
        <v>72</v>
      </c>
      <c r="I1" t="s">
        <v>73</v>
      </c>
      <c r="J1" t="s">
        <v>74</v>
      </c>
      <c r="L1" t="s">
        <v>84</v>
      </c>
      <c r="M1">
        <f>COUNT(D2:D998)</f>
        <v>55</v>
      </c>
    </row>
    <row r="2" spans="1:13" ht="12.75">
      <c r="A2" s="23">
        <f>MODEL!E24</f>
        <v>28.9</v>
      </c>
      <c r="B2" s="23">
        <f>MODEL!O24</f>
        <v>-2.9126399765197846</v>
      </c>
      <c r="D2">
        <f>A2*PI()/180</f>
        <v>0.5044001538263613</v>
      </c>
      <c r="E2">
        <f>B2/206265</f>
        <v>-1.4120863823333016E-05</v>
      </c>
      <c r="F2">
        <f>D2*D2</f>
        <v>0.2544195151800569</v>
      </c>
      <c r="G2">
        <f>D2*D2*D2</f>
        <v>0.12832924259324896</v>
      </c>
      <c r="H2">
        <f>D2*D2*D2*D2</f>
        <v>0.06472928970445521</v>
      </c>
      <c r="I2">
        <f>D2*E2</f>
        <v>-7.122565884650273E-06</v>
      </c>
      <c r="J2">
        <f>D2*D2*E2</f>
        <v>-3.5926233278559905E-06</v>
      </c>
      <c r="L2" t="s">
        <v>76</v>
      </c>
      <c r="M2">
        <f>SUM(D2:D998)</f>
        <v>31.74230310602088</v>
      </c>
    </row>
    <row r="3" spans="1:13" ht="12.75">
      <c r="A3" s="23">
        <f>MODEL!E25</f>
        <v>30.5</v>
      </c>
      <c r="B3" s="23">
        <f>MODEL!O25</f>
        <v>-1.349667207859369</v>
      </c>
      <c r="D3">
        <f aca="true" t="shared" si="0" ref="D3:D66">A3*PI()/180</f>
        <v>0.5323254218582705</v>
      </c>
      <c r="E3">
        <f aca="true" t="shared" si="1" ref="E3:E66">B3/206265</f>
        <v>-6.543365126702877E-06</v>
      </c>
      <c r="F3">
        <f aca="true" t="shared" si="2" ref="F3:F66">D3*D3</f>
        <v>0.2833703547565856</v>
      </c>
      <c r="G3">
        <f aca="true" t="shared" si="3" ref="G3:G66">D3*D3*D3</f>
        <v>0.1508452436379272</v>
      </c>
      <c r="H3">
        <f aca="true" t="shared" si="4" ref="H3:H66">D3*D3*D3*D3</f>
        <v>0.08029875795487319</v>
      </c>
      <c r="I3">
        <f aca="true" t="shared" si="5" ref="I3:I66">D3*E3</f>
        <v>-3.4831996014448046E-06</v>
      </c>
      <c r="J3">
        <f aca="true" t="shared" si="6" ref="J3:J66">D3*D3*E3</f>
        <v>-1.8541956972556652E-06</v>
      </c>
      <c r="L3" t="s">
        <v>79</v>
      </c>
      <c r="M3">
        <f>SUM(F2:F998)</f>
        <v>22.403578572259335</v>
      </c>
    </row>
    <row r="4" spans="1:13" ht="12.75">
      <c r="A4" s="23">
        <f>MODEL!E26</f>
        <v>31.1</v>
      </c>
      <c r="B4" s="23">
        <f>MODEL!O26</f>
        <v>-0.19945903099245754</v>
      </c>
      <c r="D4">
        <f t="shared" si="0"/>
        <v>0.5427973973702365</v>
      </c>
      <c r="E4">
        <f t="shared" si="1"/>
        <v>-9.670037621140645E-07</v>
      </c>
      <c r="F4">
        <f t="shared" si="2"/>
        <v>0.2946290145919024</v>
      </c>
      <c r="G4">
        <f t="shared" si="3"/>
        <v>0.15992386231024203</v>
      </c>
      <c r="H4">
        <f t="shared" si="4"/>
        <v>0.08680625623939542</v>
      </c>
      <c r="I4">
        <f t="shared" si="5"/>
        <v>-5.248871253227415E-07</v>
      </c>
      <c r="J4">
        <f t="shared" si="6"/>
        <v>-2.849073655383292E-07</v>
      </c>
      <c r="L4" t="s">
        <v>77</v>
      </c>
      <c r="M4">
        <f>SUM(G2:G998)</f>
        <v>17.395567780501118</v>
      </c>
    </row>
    <row r="5" spans="1:13" ht="12.75">
      <c r="A5" s="23">
        <f>MODEL!E27</f>
        <v>31.4</v>
      </c>
      <c r="B5" s="23">
        <f>MODEL!O27</f>
        <v>1.2248551069550047</v>
      </c>
      <c r="D5">
        <f t="shared" si="0"/>
        <v>0.5480333851262194</v>
      </c>
      <c r="E5">
        <f t="shared" si="1"/>
        <v>5.9382595542385024E-06</v>
      </c>
      <c r="F5">
        <f t="shared" si="2"/>
        <v>0.3003405912129031</v>
      </c>
      <c r="G5">
        <f t="shared" si="3"/>
        <v>0.16459667089321733</v>
      </c>
      <c r="H5">
        <f t="shared" si="4"/>
        <v>0.09020447073011616</v>
      </c>
      <c r="I5">
        <f t="shared" si="5"/>
        <v>3.254364485267441E-06</v>
      </c>
      <c r="J5">
        <f t="shared" si="6"/>
        <v>1.7835003852956621E-06</v>
      </c>
      <c r="L5" t="s">
        <v>78</v>
      </c>
      <c r="M5">
        <f>SUM(H2:H998)</f>
        <v>14.346356203734944</v>
      </c>
    </row>
    <row r="6" spans="1:13" ht="12.75">
      <c r="A6" s="23">
        <f>MODEL!E28</f>
        <v>31.6</v>
      </c>
      <c r="B6" s="23">
        <f>MODEL!O28</f>
        <v>0.6581665758808697</v>
      </c>
      <c r="D6">
        <f t="shared" si="0"/>
        <v>0.5515240436302081</v>
      </c>
      <c r="E6">
        <f t="shared" si="1"/>
        <v>3.190878607038856E-06</v>
      </c>
      <c r="F6">
        <f t="shared" si="2"/>
        <v>0.3041787707022157</v>
      </c>
      <c r="G6">
        <f t="shared" si="3"/>
        <v>0.16776190560415188</v>
      </c>
      <c r="H6">
        <f t="shared" si="4"/>
        <v>0.09252472454591112</v>
      </c>
      <c r="I6">
        <f t="shared" si="5"/>
        <v>1.759846272087196E-06</v>
      </c>
      <c r="J6">
        <f t="shared" si="6"/>
        <v>9.705975321490778E-07</v>
      </c>
      <c r="L6" t="s">
        <v>80</v>
      </c>
      <c r="M6">
        <f>SUM(E2:E998)</f>
        <v>1.013299237309709E-05</v>
      </c>
    </row>
    <row r="7" spans="1:13" ht="12.75">
      <c r="A7" s="23">
        <f>MODEL!E29</f>
        <v>31.8</v>
      </c>
      <c r="B7" s="23">
        <f>MODEL!O29</f>
        <v>0.8420515562825699</v>
      </c>
      <c r="D7">
        <f t="shared" si="0"/>
        <v>0.5550147021341968</v>
      </c>
      <c r="E7">
        <f t="shared" si="1"/>
        <v>4.082377312110973E-06</v>
      </c>
      <c r="F7">
        <f t="shared" si="2"/>
        <v>0.30804131958511116</v>
      </c>
      <c r="G7">
        <f t="shared" si="3"/>
        <v>0.1709674612345554</v>
      </c>
      <c r="H7">
        <f t="shared" si="4"/>
        <v>0.0948894545717366</v>
      </c>
      <c r="I7">
        <f t="shared" si="5"/>
        <v>2.2657794278806745E-06</v>
      </c>
      <c r="J7">
        <f t="shared" si="6"/>
        <v>1.2575408942669834E-06</v>
      </c>
      <c r="L7" t="s">
        <v>81</v>
      </c>
      <c r="M7">
        <f>SUM(I2:I998)</f>
        <v>3.0603170039986706E-06</v>
      </c>
    </row>
    <row r="8" spans="1:13" ht="12.75">
      <c r="A8" s="23">
        <f>MODEL!E30</f>
        <v>31.9</v>
      </c>
      <c r="B8" s="23">
        <f>MODEL!O30</f>
        <v>0.18593657564265698</v>
      </c>
      <c r="D8">
        <f t="shared" si="0"/>
        <v>0.5567600313861911</v>
      </c>
      <c r="E8">
        <f t="shared" si="1"/>
        <v>9.014451101382056E-07</v>
      </c>
      <c r="F8">
        <f t="shared" si="2"/>
        <v>0.3099817325491525</v>
      </c>
      <c r="G8">
        <f t="shared" si="3"/>
        <v>0.17258543914321206</v>
      </c>
      <c r="H8">
        <f t="shared" si="4"/>
        <v>0.09608867451417433</v>
      </c>
      <c r="I8">
        <f t="shared" si="5"/>
        <v>5.018886078134759E-07</v>
      </c>
      <c r="J8">
        <f t="shared" si="6"/>
        <v>2.794315170386026E-07</v>
      </c>
      <c r="L8" t="s">
        <v>82</v>
      </c>
      <c r="M8">
        <f>SUM(J2:J998)</f>
        <v>1.0081442004527876E-06</v>
      </c>
    </row>
    <row r="9" spans="1:10" ht="12.75">
      <c r="A9" s="23">
        <f>MODEL!E31</f>
        <v>33.5</v>
      </c>
      <c r="B9" s="23">
        <f>MODEL!O31</f>
        <v>-0.4860125518884928</v>
      </c>
      <c r="D9">
        <f t="shared" si="0"/>
        <v>0.5846852994181003</v>
      </c>
      <c r="E9">
        <f t="shared" si="1"/>
        <v>-2.3562531301408034E-06</v>
      </c>
      <c r="F9">
        <f t="shared" si="2"/>
        <v>0.3418568993556336</v>
      </c>
      <c r="G9">
        <f t="shared" si="3"/>
        <v>0.19987870355789203</v>
      </c>
      <c r="H9">
        <f t="shared" si="4"/>
        <v>0.11686613963704781</v>
      </c>
      <c r="I9">
        <f t="shared" si="5"/>
        <v>-1.3776665669012117E-06</v>
      </c>
      <c r="J9">
        <f t="shared" si="6"/>
        <v>-8.055013891669413E-07</v>
      </c>
    </row>
    <row r="10" spans="1:13" ht="12.75">
      <c r="A10" s="23">
        <f>MODEL!E32</f>
        <v>34.1</v>
      </c>
      <c r="B10" s="23">
        <f>MODEL!O32</f>
        <v>-0.22826907152821718</v>
      </c>
      <c r="D10">
        <f t="shared" si="0"/>
        <v>0.5951572749300664</v>
      </c>
      <c r="E10">
        <f t="shared" si="1"/>
        <v>-1.1066786489623406E-06</v>
      </c>
      <c r="F10">
        <f t="shared" si="2"/>
        <v>0.3542121819021827</v>
      </c>
      <c r="G10">
        <f t="shared" si="3"/>
        <v>0.21081195692793603</v>
      </c>
      <c r="H10">
        <f t="shared" si="4"/>
        <v>0.12546626980790496</v>
      </c>
      <c r="I10">
        <f t="shared" si="5"/>
        <v>-6.586478489397142E-07</v>
      </c>
      <c r="J10">
        <f t="shared" si="6"/>
        <v>-3.9199905891351036E-07</v>
      </c>
      <c r="L10" t="s">
        <v>83</v>
      </c>
      <c r="M10">
        <f>M1*(M3*M5-M4*M4)-M2*(M2*M5-M3*M4)+M3*(M2*M4-M3*M3)</f>
        <v>75.80161408471372</v>
      </c>
    </row>
    <row r="11" spans="1:16" ht="12.75">
      <c r="A11" s="23">
        <f>MODEL!E33</f>
        <v>34.4</v>
      </c>
      <c r="B11" s="23">
        <f>MODEL!O33</f>
        <v>-0.49888208805411693</v>
      </c>
      <c r="D11">
        <f t="shared" si="0"/>
        <v>0.6003932626860493</v>
      </c>
      <c r="E11">
        <f t="shared" si="1"/>
        <v>-2.418646343558611E-06</v>
      </c>
      <c r="F11">
        <f t="shared" si="2"/>
        <v>0.36047206987879943</v>
      </c>
      <c r="G11">
        <f t="shared" si="3"/>
        <v>0.21642500214172594</v>
      </c>
      <c r="H11">
        <f t="shared" si="4"/>
        <v>0.12994011316270604</v>
      </c>
      <c r="I11">
        <f t="shared" si="5"/>
        <v>-1.452138969492838E-06</v>
      </c>
      <c r="J11">
        <f t="shared" si="6"/>
        <v>-8.718544537673624E-07</v>
      </c>
      <c r="L11" t="s">
        <v>86</v>
      </c>
      <c r="M11">
        <f>(M6*(M3*M5-M4*M4)-M7*(M2*M5-M3*M4)+M8*(M2*M4-M3*M3))/M10</f>
        <v>5.310394485042782E-07</v>
      </c>
      <c r="N11" t="s">
        <v>87</v>
      </c>
      <c r="O11">
        <f>M11*206265</f>
        <v>0.10953485184573496</v>
      </c>
      <c r="P11" s="1">
        <f>O11+MODEL!F5</f>
        <v>-117.59046514815427</v>
      </c>
    </row>
    <row r="12" spans="1:16" ht="12.75">
      <c r="A12" s="23">
        <f>MODEL!E34</f>
        <v>34.7</v>
      </c>
      <c r="B12" s="23">
        <f>MODEL!O34</f>
        <v>-0.31751371881708224</v>
      </c>
      <c r="D12">
        <f t="shared" si="0"/>
        <v>0.6056292504420324</v>
      </c>
      <c r="E12">
        <f t="shared" si="1"/>
        <v>-1.539348502252356E-06</v>
      </c>
      <c r="F12">
        <f t="shared" si="2"/>
        <v>0.36678678899097805</v>
      </c>
      <c r="G12">
        <f t="shared" si="3"/>
        <v>0.22213680808864594</v>
      </c>
      <c r="H12">
        <f t="shared" si="4"/>
        <v>0.13453254857831223</v>
      </c>
      <c r="I12">
        <f t="shared" si="5"/>
        <v>-9.322744795881597E-07</v>
      </c>
      <c r="J12">
        <f t="shared" si="6"/>
        <v>-5.64612694279213E-07</v>
      </c>
      <c r="L12" t="s">
        <v>88</v>
      </c>
      <c r="M12">
        <f>(M1*(M7*M5-M4*M8)-M2*(M6*M5-M3*M8)+M3*(M6*M4-M3*M7))/M10</f>
        <v>-4.5217693428702194E-07</v>
      </c>
      <c r="P12" s="31">
        <f>M12+MODEL!F8</f>
        <v>8.654782306571298E-05</v>
      </c>
    </row>
    <row r="13" spans="1:16" ht="12.75">
      <c r="A13" s="23">
        <f>MODEL!E35</f>
        <v>35</v>
      </c>
      <c r="B13" s="23">
        <f>MODEL!O35</f>
        <v>0.013379200832417837</v>
      </c>
      <c r="D13">
        <f t="shared" si="0"/>
        <v>0.6108652381980153</v>
      </c>
      <c r="E13">
        <f t="shared" si="1"/>
        <v>6.4864135129168E-08</v>
      </c>
      <c r="F13">
        <f t="shared" si="2"/>
        <v>0.373156339238718</v>
      </c>
      <c r="G13">
        <f t="shared" si="3"/>
        <v>0.22794823605415887</v>
      </c>
      <c r="H13">
        <f t="shared" si="4"/>
        <v>0.13924565351404117</v>
      </c>
      <c r="I13">
        <f t="shared" si="5"/>
        <v>3.9623245356187465E-08</v>
      </c>
      <c r="J13">
        <f t="shared" si="6"/>
        <v>2.420446321268586E-08</v>
      </c>
      <c r="L13" t="s">
        <v>89</v>
      </c>
      <c r="M13">
        <f>(M1*(M3*M8-M7*M4)-M2*(M2*M8-M6*M4)+M3*(M2*M7-M6*M3))/M10</f>
        <v>-2.107270485257974E-07</v>
      </c>
      <c r="P13" s="31">
        <f>M13+MODEL!F11</f>
        <v>-5.3210727048525795E-05</v>
      </c>
    </row>
    <row r="14" spans="1:10" ht="12.75">
      <c r="A14" s="23">
        <f>MODEL!E36</f>
        <v>35.4</v>
      </c>
      <c r="B14" s="23">
        <f>MODEL!O36</f>
        <v>-0.7110621134623756</v>
      </c>
      <c r="D14">
        <f t="shared" si="0"/>
        <v>0.6178465552059926</v>
      </c>
      <c r="E14">
        <f t="shared" si="1"/>
        <v>-3.4473231690416483E-06</v>
      </c>
      <c r="F14">
        <f t="shared" si="2"/>
        <v>0.3817343657799117</v>
      </c>
      <c r="G14">
        <f t="shared" si="3"/>
        <v>0.2358532629008628</v>
      </c>
      <c r="H14">
        <f t="shared" si="4"/>
        <v>0.14572112601739143</v>
      </c>
      <c r="I14">
        <f t="shared" si="5"/>
        <v>-2.129916744674188E-06</v>
      </c>
      <c r="J14">
        <f t="shared" si="6"/>
        <v>-1.3159617235725089E-06</v>
      </c>
    </row>
    <row r="15" spans="1:10" ht="12.75">
      <c r="A15" s="23">
        <f>MODEL!E37</f>
        <v>36.4</v>
      </c>
      <c r="B15" s="23">
        <f>MODEL!O37</f>
        <v>0.6806540977857054</v>
      </c>
      <c r="D15">
        <f t="shared" si="0"/>
        <v>0.635299847725936</v>
      </c>
      <c r="E15">
        <f t="shared" si="1"/>
        <v>3.2999010873667633E-06</v>
      </c>
      <c r="F15">
        <f t="shared" si="2"/>
        <v>0.4036058965205974</v>
      </c>
      <c r="G15">
        <f t="shared" si="3"/>
        <v>0.2564107646008254</v>
      </c>
      <c r="H15">
        <f t="shared" si="4"/>
        <v>0.16289771970619518</v>
      </c>
      <c r="I15">
        <f t="shared" si="5"/>
        <v>2.096426658314755E-06</v>
      </c>
      <c r="J15">
        <f t="shared" si="6"/>
        <v>1.3318595367959567E-06</v>
      </c>
    </row>
    <row r="16" spans="1:10" ht="12.75">
      <c r="A16" s="23">
        <f>MODEL!E38</f>
        <v>36.8</v>
      </c>
      <c r="B16" s="23">
        <f>MODEL!O38</f>
        <v>-0.49021106992015007</v>
      </c>
      <c r="D16">
        <f t="shared" si="0"/>
        <v>0.6422811647339132</v>
      </c>
      <c r="E16">
        <f t="shared" si="1"/>
        <v>-2.3766081008418783E-06</v>
      </c>
      <c r="F16">
        <f t="shared" si="2"/>
        <v>0.4125250945719521</v>
      </c>
      <c r="G16">
        <f t="shared" si="3"/>
        <v>0.26495709822364105</v>
      </c>
      <c r="H16">
        <f t="shared" si="4"/>
        <v>0.17017695365159802</v>
      </c>
      <c r="I16">
        <f t="shared" si="5"/>
        <v>-1.526450619124775E-06</v>
      </c>
      <c r="J16">
        <f t="shared" si="6"/>
        <v>-9.804104815602634E-07</v>
      </c>
    </row>
    <row r="17" spans="1:10" ht="12.75">
      <c r="A17" s="23">
        <f>MODEL!E39</f>
        <v>37.7</v>
      </c>
      <c r="B17" s="23">
        <f>MODEL!O39</f>
        <v>-0.5357567174521733</v>
      </c>
      <c r="D17">
        <f t="shared" si="0"/>
        <v>0.6579891280018623</v>
      </c>
      <c r="E17">
        <f t="shared" si="1"/>
        <v>-2.5974194238100178E-06</v>
      </c>
      <c r="F17">
        <f t="shared" si="2"/>
        <v>0.43294969256865107</v>
      </c>
      <c r="G17">
        <f t="shared" si="3"/>
        <v>0.28487619068192105</v>
      </c>
      <c r="H17">
        <f t="shared" si="4"/>
        <v>0.18744543629528948</v>
      </c>
      <c r="I17">
        <f t="shared" si="5"/>
        <v>-1.709073741727853E-06</v>
      </c>
      <c r="J17">
        <f t="shared" si="6"/>
        <v>-1.12455194101039E-06</v>
      </c>
    </row>
    <row r="18" spans="1:10" ht="12.75">
      <c r="A18" s="23">
        <f>MODEL!E40</f>
        <v>37.9</v>
      </c>
      <c r="B18" s="23">
        <f>MODEL!O40</f>
        <v>0.35533236493235165</v>
      </c>
      <c r="D18">
        <f t="shared" si="0"/>
        <v>0.6614797865058508</v>
      </c>
      <c r="E18">
        <f t="shared" si="1"/>
        <v>1.7226983004016757E-06</v>
      </c>
      <c r="F18">
        <f t="shared" si="2"/>
        <v>0.437555507955826</v>
      </c>
      <c r="G18">
        <f t="shared" si="3"/>
        <v>0.2894341239870789</v>
      </c>
      <c r="H18">
        <f t="shared" si="4"/>
        <v>0.19145482254248092</v>
      </c>
      <c r="I18">
        <f t="shared" si="5"/>
        <v>1.1395301039636926E-06</v>
      </c>
      <c r="J18">
        <f t="shared" si="6"/>
        <v>7.537761298868934E-07</v>
      </c>
    </row>
    <row r="19" spans="1:10" ht="12.75">
      <c r="A19" s="23">
        <f>MODEL!E41</f>
        <v>38.4</v>
      </c>
      <c r="B19" s="23">
        <f>MODEL!O41</f>
        <v>-0.06624005486010276</v>
      </c>
      <c r="D19">
        <f t="shared" si="0"/>
        <v>0.6702064327658225</v>
      </c>
      <c r="E19">
        <f t="shared" si="1"/>
        <v>-3.2114054667589147E-07</v>
      </c>
      <c r="F19">
        <f t="shared" si="2"/>
        <v>0.44917666252068894</v>
      </c>
      <c r="G19">
        <f t="shared" si="3"/>
        <v>0.3010410886696486</v>
      </c>
      <c r="H19">
        <f t="shared" si="4"/>
        <v>0.20175967415322488</v>
      </c>
      <c r="I19">
        <f t="shared" si="5"/>
        <v>-2.1523046020411533E-07</v>
      </c>
      <c r="J19">
        <f t="shared" si="6"/>
        <v>-1.4424883895594646E-07</v>
      </c>
    </row>
    <row r="20" spans="1:2" ht="12.75">
      <c r="A20" s="23"/>
      <c r="B20" s="23"/>
    </row>
    <row r="21" spans="1:10" ht="12.75">
      <c r="A21" s="23">
        <f>MODEL!E43</f>
        <v>39.5</v>
      </c>
      <c r="B21" s="23">
        <f>MODEL!O43</f>
        <v>-0.3098960227549554</v>
      </c>
      <c r="D21">
        <f t="shared" si="0"/>
        <v>0.6894050545377601</v>
      </c>
      <c r="E21">
        <f t="shared" si="1"/>
        <v>-1.5024169042491718E-06</v>
      </c>
      <c r="F21">
        <f t="shared" si="2"/>
        <v>0.475279329222212</v>
      </c>
      <c r="G21">
        <f t="shared" si="3"/>
        <v>0.32765997188310914</v>
      </c>
      <c r="H21">
        <f t="shared" si="4"/>
        <v>0.2258904407859158</v>
      </c>
      <c r="I21">
        <f t="shared" si="5"/>
        <v>-1.035773807812353E-06</v>
      </c>
      <c r="J21">
        <f t="shared" si="6"/>
        <v>-7.140676984636587E-07</v>
      </c>
    </row>
    <row r="22" spans="1:10" ht="12.75">
      <c r="A22" s="23">
        <f>MODEL!E44</f>
        <v>44.8</v>
      </c>
      <c r="B22" s="23">
        <f>MODEL!O44</f>
        <v>1.7977832184687372</v>
      </c>
      <c r="D22">
        <f t="shared" si="0"/>
        <v>0.7819075048934596</v>
      </c>
      <c r="E22">
        <f t="shared" si="1"/>
        <v>8.715890812637807E-06</v>
      </c>
      <c r="F22">
        <f t="shared" si="2"/>
        <v>0.6113793462087156</v>
      </c>
      <c r="G22">
        <f t="shared" si="3"/>
        <v>0.47804209913745144</v>
      </c>
      <c r="H22">
        <f t="shared" si="4"/>
        <v>0.3737847049705965</v>
      </c>
      <c r="I22">
        <f t="shared" si="5"/>
        <v>6.815020438233456E-06</v>
      </c>
      <c r="J22">
        <f t="shared" si="6"/>
        <v>5.328715626657054E-06</v>
      </c>
    </row>
    <row r="23" spans="1:10" ht="12.75">
      <c r="A23" s="23">
        <f>MODEL!E45</f>
        <v>44.9</v>
      </c>
      <c r="B23" s="23">
        <f>MODEL!O45</f>
        <v>1.6150674792849458</v>
      </c>
      <c r="D23">
        <f t="shared" si="0"/>
        <v>0.7836528341454538</v>
      </c>
      <c r="E23">
        <f t="shared" si="1"/>
        <v>7.830060743630503E-06</v>
      </c>
      <c r="F23">
        <f t="shared" si="2"/>
        <v>0.6141117644642021</v>
      </c>
      <c r="G23">
        <f t="shared" si="3"/>
        <v>0.4812504247044374</v>
      </c>
      <c r="H23">
        <f t="shared" si="4"/>
        <v>0.3771332592533357</v>
      </c>
      <c r="I23">
        <f t="shared" si="5"/>
        <v>6.136049293277104E-06</v>
      </c>
      <c r="J23">
        <f t="shared" si="6"/>
        <v>4.80853241913281E-06</v>
      </c>
    </row>
    <row r="24" spans="1:10" ht="12.75">
      <c r="A24" s="23">
        <f>MODEL!E46</f>
        <v>45.2</v>
      </c>
      <c r="B24" s="23">
        <f>MODEL!O46</f>
        <v>1.6823099685748986</v>
      </c>
      <c r="D24">
        <f t="shared" si="0"/>
        <v>0.7888888219014369</v>
      </c>
      <c r="E24">
        <f t="shared" si="1"/>
        <v>8.156061225001326E-06</v>
      </c>
      <c r="F24">
        <f t="shared" si="2"/>
        <v>0.6223455733210371</v>
      </c>
      <c r="G24">
        <f t="shared" si="3"/>
        <v>0.49096146615280734</v>
      </c>
      <c r="H24">
        <f t="shared" si="4"/>
        <v>0.38731401263229037</v>
      </c>
      <c r="I24">
        <f t="shared" si="5"/>
        <v>6.434225531147286E-06</v>
      </c>
      <c r="J24">
        <f t="shared" si="6"/>
        <v>5.07588859911493E-06</v>
      </c>
    </row>
    <row r="25" spans="1:10" ht="12.75">
      <c r="A25" s="23">
        <f>MODEL!E47</f>
        <v>45.4</v>
      </c>
      <c r="B25" s="23">
        <f>MODEL!O47</f>
        <v>1.34782322328185</v>
      </c>
      <c r="D25">
        <f t="shared" si="0"/>
        <v>0.7923794804054255</v>
      </c>
      <c r="E25">
        <f t="shared" si="1"/>
        <v>6.534425245591108E-06</v>
      </c>
      <c r="F25">
        <f t="shared" si="2"/>
        <v>0.6278652409675721</v>
      </c>
      <c r="G25">
        <f t="shared" si="3"/>
        <v>0.4975075334025121</v>
      </c>
      <c r="H25">
        <f t="shared" si="4"/>
        <v>0.3942147608152674</v>
      </c>
      <c r="I25">
        <f t="shared" si="5"/>
        <v>5.177744480849577E-06</v>
      </c>
      <c r="J25">
        <f t="shared" si="6"/>
        <v>4.102738481407648E-06</v>
      </c>
    </row>
    <row r="26" spans="1:10" ht="12.75">
      <c r="A26" s="23">
        <f>MODEL!E48</f>
        <v>45.7</v>
      </c>
      <c r="B26" s="23">
        <f>MODEL!O48</f>
        <v>1.4126865904287627</v>
      </c>
      <c r="D26">
        <f t="shared" si="0"/>
        <v>0.7976154681614086</v>
      </c>
      <c r="E26">
        <f t="shared" si="1"/>
        <v>6.8488914281568015E-06</v>
      </c>
      <c r="F26">
        <f t="shared" si="2"/>
        <v>0.636190435050343</v>
      </c>
      <c r="G26">
        <f t="shared" si="3"/>
        <v>0.5074353316924896</v>
      </c>
      <c r="H26">
        <f t="shared" si="4"/>
        <v>0.40473826964954474</v>
      </c>
      <c r="I26">
        <f t="shared" si="5"/>
        <v>5.462781742855946E-06</v>
      </c>
      <c r="J26">
        <f t="shared" si="6"/>
        <v>4.357199217291641E-06</v>
      </c>
    </row>
    <row r="27" spans="1:10" ht="12.75">
      <c r="A27" s="23">
        <f>MODEL!E49</f>
        <v>46.1</v>
      </c>
      <c r="B27" s="23">
        <f>MODEL!O49</f>
        <v>1.0274994858938982</v>
      </c>
      <c r="D27">
        <f t="shared" si="0"/>
        <v>0.8045967851693859</v>
      </c>
      <c r="E27">
        <f t="shared" si="1"/>
        <v>4.981453401662416E-06</v>
      </c>
      <c r="F27">
        <f t="shared" si="2"/>
        <v>0.6473759867049109</v>
      </c>
      <c r="G27">
        <f t="shared" si="3"/>
        <v>0.5208766376986305</v>
      </c>
      <c r="H27">
        <f t="shared" si="4"/>
        <v>0.41909566816215704</v>
      </c>
      <c r="I27">
        <f t="shared" si="5"/>
        <v>4.008061392448681E-06</v>
      </c>
      <c r="J27">
        <f t="shared" si="6"/>
        <v>3.2248733111257413E-06</v>
      </c>
    </row>
    <row r="28" spans="1:10" ht="12.75">
      <c r="A28" s="23">
        <f>MODEL!E50</f>
        <v>51.7</v>
      </c>
      <c r="B28" s="23">
        <f>MODEL!O50</f>
        <v>0.0021828253627944605</v>
      </c>
      <c r="D28">
        <f t="shared" si="0"/>
        <v>0.9023352232810685</v>
      </c>
      <c r="E28">
        <f t="shared" si="1"/>
        <v>1.0582626052866267E-08</v>
      </c>
      <c r="F28">
        <f t="shared" si="2"/>
        <v>0.8142088551736958</v>
      </c>
      <c r="G28">
        <f t="shared" si="3"/>
        <v>0.7346893291305799</v>
      </c>
      <c r="H28">
        <f t="shared" si="4"/>
        <v>0.6629360598432603</v>
      </c>
      <c r="I28">
        <f t="shared" si="5"/>
        <v>9.549076242313137E-09</v>
      </c>
      <c r="J28">
        <f t="shared" si="6"/>
        <v>8.61646784323557E-09</v>
      </c>
    </row>
    <row r="29" spans="1:10" ht="12.75">
      <c r="A29" s="23">
        <f>MODEL!E51</f>
        <v>52.5</v>
      </c>
      <c r="B29" s="23">
        <f>MODEL!O51</f>
        <v>0.19687748286375495</v>
      </c>
      <c r="D29">
        <f t="shared" si="0"/>
        <v>0.9162978572970231</v>
      </c>
      <c r="E29">
        <f t="shared" si="1"/>
        <v>9.544880753581797E-07</v>
      </c>
      <c r="F29">
        <f t="shared" si="2"/>
        <v>0.8396017632871157</v>
      </c>
      <c r="G29">
        <f t="shared" si="3"/>
        <v>0.7693252966827865</v>
      </c>
      <c r="H29">
        <f t="shared" si="4"/>
        <v>0.7049311209148338</v>
      </c>
      <c r="I29">
        <f t="shared" si="5"/>
        <v>8.745953782662595E-07</v>
      </c>
      <c r="J29">
        <f t="shared" si="6"/>
        <v>8.013898711072531E-07</v>
      </c>
    </row>
    <row r="30" spans="1:10" ht="12.75">
      <c r="A30" s="23">
        <f>MODEL!E52</f>
        <v>53.4</v>
      </c>
      <c r="B30" s="23">
        <f>MODEL!O52</f>
        <v>-0.6497997532828492</v>
      </c>
      <c r="D30">
        <f t="shared" si="0"/>
        <v>0.9320058205649718</v>
      </c>
      <c r="E30">
        <f t="shared" si="1"/>
        <v>-3.1503151445123952E-06</v>
      </c>
      <c r="F30">
        <f t="shared" si="2"/>
        <v>0.8686348495669864</v>
      </c>
      <c r="G30">
        <f t="shared" si="3"/>
        <v>0.80957273574201</v>
      </c>
      <c r="H30">
        <f t="shared" si="4"/>
        <v>0.7545265018822612</v>
      </c>
      <c r="I30">
        <f t="shared" si="5"/>
        <v>-2.936112051299533E-06</v>
      </c>
      <c r="J30">
        <f t="shared" si="6"/>
        <v>-2.7364735216421238E-06</v>
      </c>
    </row>
    <row r="31" spans="1:10" ht="12.75">
      <c r="A31" s="23">
        <f>MODEL!E53</f>
        <v>54.4</v>
      </c>
      <c r="B31" s="23">
        <f>MODEL!O53</f>
        <v>-0.3862041876515292</v>
      </c>
      <c r="D31">
        <f t="shared" si="0"/>
        <v>0.9494591130849153</v>
      </c>
      <c r="E31">
        <f t="shared" si="1"/>
        <v>-1.8723689799603868E-06</v>
      </c>
      <c r="F31">
        <f t="shared" si="2"/>
        <v>0.9014726074199939</v>
      </c>
      <c r="G31">
        <f t="shared" si="3"/>
        <v>0.8559113823113335</v>
      </c>
      <c r="H31">
        <f t="shared" si="4"/>
        <v>0.8126528619286025</v>
      </c>
      <c r="I31">
        <f t="shared" si="5"/>
        <v>-1.7777377910808964E-06</v>
      </c>
      <c r="J31">
        <f t="shared" si="6"/>
        <v>-1.6878893464172042E-06</v>
      </c>
    </row>
    <row r="32" spans="1:10" ht="12.75">
      <c r="A32" s="23">
        <f>MODEL!E54</f>
        <v>55.6</v>
      </c>
      <c r="B32" s="23">
        <f>MODEL!O54</f>
        <v>-0.999593264359973</v>
      </c>
      <c r="D32">
        <f t="shared" si="0"/>
        <v>0.9704030641088471</v>
      </c>
      <c r="E32">
        <f t="shared" si="1"/>
        <v>-4.8461603488714665E-06</v>
      </c>
      <c r="F32">
        <f t="shared" si="2"/>
        <v>0.9416821068318393</v>
      </c>
      <c r="G32">
        <f t="shared" si="3"/>
        <v>0.9138112018860916</v>
      </c>
      <c r="H32">
        <f t="shared" si="4"/>
        <v>0.8867651903272515</v>
      </c>
      <c r="I32">
        <f t="shared" si="5"/>
        <v>-4.702728851707671E-06</v>
      </c>
      <c r="J32">
        <f t="shared" si="6"/>
        <v>-4.5635424873702035E-06</v>
      </c>
    </row>
    <row r="33" spans="1:10" ht="12.75">
      <c r="A33" s="23">
        <f>MODEL!E55</f>
        <v>56.6</v>
      </c>
      <c r="B33" s="23">
        <f>MODEL!O55</f>
        <v>-0.5710382061734833</v>
      </c>
      <c r="D33">
        <f t="shared" si="0"/>
        <v>0.9878563566287906</v>
      </c>
      <c r="E33">
        <f t="shared" si="1"/>
        <v>-2.768468747356475E-06</v>
      </c>
      <c r="F33">
        <f t="shared" si="2"/>
        <v>0.9758601813319082</v>
      </c>
      <c r="G33">
        <f t="shared" si="3"/>
        <v>0.9640096833096498</v>
      </c>
      <c r="H33">
        <f t="shared" si="4"/>
        <v>0.9523030935091448</v>
      </c>
      <c r="I33">
        <f t="shared" si="5"/>
        <v>-2.734849450204239E-06</v>
      </c>
      <c r="J33">
        <f t="shared" si="6"/>
        <v>-2.7016384138070106E-06</v>
      </c>
    </row>
    <row r="34" spans="1:10" ht="12.75">
      <c r="A34" s="23">
        <f>MODEL!E56</f>
        <v>57.7</v>
      </c>
      <c r="B34" s="23">
        <f>MODEL!O56</f>
        <v>-0.6792077110959838</v>
      </c>
      <c r="D34">
        <f t="shared" si="0"/>
        <v>1.007054978400728</v>
      </c>
      <c r="E34">
        <f t="shared" si="1"/>
        <v>-3.292888813400159E-06</v>
      </c>
      <c r="F34">
        <f t="shared" si="2"/>
        <v>1.0141597295216909</v>
      </c>
      <c r="G34">
        <f t="shared" si="3"/>
        <v>1.0213146045083548</v>
      </c>
      <c r="H34">
        <f t="shared" si="4"/>
        <v>1.0285199569835093</v>
      </c>
      <c r="I34">
        <f t="shared" si="5"/>
        <v>-3.3161200728546963E-06</v>
      </c>
      <c r="J34">
        <f t="shared" si="6"/>
        <v>-3.3395152283429066E-06</v>
      </c>
    </row>
    <row r="35" spans="1:10" ht="12.75">
      <c r="A35" s="23">
        <f>MODEL!E57</f>
        <v>58.8</v>
      </c>
      <c r="B35" s="23">
        <f>MODEL!O57</f>
        <v>-0.929164850334061</v>
      </c>
      <c r="D35">
        <f t="shared" si="0"/>
        <v>1.0262536001726656</v>
      </c>
      <c r="E35">
        <f t="shared" si="1"/>
        <v>-4.504714083019713E-06</v>
      </c>
      <c r="F35">
        <f t="shared" si="2"/>
        <v>1.0531964518673576</v>
      </c>
      <c r="G35">
        <f t="shared" si="3"/>
        <v>1.0808466504179532</v>
      </c>
      <c r="H35">
        <f t="shared" si="4"/>
        <v>1.109222766225991</v>
      </c>
      <c r="I35">
        <f t="shared" si="5"/>
        <v>-4.622979045447488E-06</v>
      </c>
      <c r="J35">
        <f t="shared" si="6"/>
        <v>-4.7443488889132785E-06</v>
      </c>
    </row>
    <row r="36" spans="1:2" ht="12.75">
      <c r="A36" s="23"/>
      <c r="B36" s="23"/>
    </row>
    <row r="37" spans="1:2" ht="12.75">
      <c r="A37" s="23"/>
      <c r="B37" s="23"/>
    </row>
    <row r="38" spans="1:2" ht="12.75">
      <c r="A38" s="23"/>
      <c r="B38" s="23"/>
    </row>
    <row r="39" spans="1:2" ht="12.75">
      <c r="A39" s="23"/>
      <c r="B39" s="23"/>
    </row>
    <row r="40" spans="1:2" ht="12.75">
      <c r="A40" s="23"/>
      <c r="B40" s="23"/>
    </row>
    <row r="41" spans="1:2" ht="12.75">
      <c r="A41" s="23"/>
      <c r="B41" s="23"/>
    </row>
    <row r="42" spans="1:10" ht="12.75">
      <c r="A42" s="23">
        <f>MODEL!E64</f>
        <v>25.2</v>
      </c>
      <c r="B42" s="23">
        <f>MODEL!O64</f>
        <v>0.8881846889696305</v>
      </c>
      <c r="D42">
        <f t="shared" si="0"/>
        <v>0.439822971502571</v>
      </c>
      <c r="E42">
        <f t="shared" si="1"/>
        <v>4.306036840809786E-06</v>
      </c>
      <c r="F42">
        <f t="shared" si="2"/>
        <v>0.19344424626135137</v>
      </c>
      <c r="G42">
        <f t="shared" si="3"/>
        <v>0.08508122321074267</v>
      </c>
      <c r="H42">
        <f t="shared" si="4"/>
        <v>0.037420676411622354</v>
      </c>
      <c r="I42">
        <f t="shared" si="5"/>
        <v>1.8938939187245034E-06</v>
      </c>
      <c r="J42">
        <f t="shared" si="6"/>
        <v>8.329780510440597E-07</v>
      </c>
    </row>
    <row r="43" spans="1:10" ht="12.75">
      <c r="A43" s="23">
        <f>MODEL!E65</f>
        <v>25</v>
      </c>
      <c r="B43" s="23">
        <f>MODEL!O65</f>
        <v>1.335356211813405</v>
      </c>
      <c r="D43">
        <f t="shared" si="0"/>
        <v>0.4363323129985824</v>
      </c>
      <c r="E43">
        <f t="shared" si="1"/>
        <v>6.473983525141953E-06</v>
      </c>
      <c r="F43">
        <f t="shared" si="2"/>
        <v>0.19038588736669287</v>
      </c>
      <c r="G43">
        <f t="shared" si="3"/>
        <v>0.08307151459699669</v>
      </c>
      <c r="H43">
        <f t="shared" si="4"/>
        <v>0.03624678610840306</v>
      </c>
      <c r="I43">
        <f t="shared" si="5"/>
        <v>2.8248082058399044E-06</v>
      </c>
      <c r="J43">
        <f t="shared" si="6"/>
        <v>1.2325550982315011E-06</v>
      </c>
    </row>
    <row r="44" spans="1:10" ht="12.75">
      <c r="A44" s="23">
        <f>MODEL!E66</f>
        <v>24.9</v>
      </c>
      <c r="B44" s="23">
        <f>MODEL!O66</f>
        <v>0.567871127922416</v>
      </c>
      <c r="D44">
        <f t="shared" si="0"/>
        <v>0.43458698374658805</v>
      </c>
      <c r="E44">
        <f t="shared" si="1"/>
        <v>2.7531143331268806E-06</v>
      </c>
      <c r="F44">
        <f t="shared" si="2"/>
        <v>0.1888658464419572</v>
      </c>
      <c r="G44">
        <f t="shared" si="3"/>
        <v>0.08207863853795645</v>
      </c>
      <c r="H44">
        <f t="shared" si="4"/>
        <v>0.035670307952236954</v>
      </c>
      <c r="I44">
        <f t="shared" si="5"/>
        <v>1.1964676539431102E-06</v>
      </c>
      <c r="J44">
        <f t="shared" si="6"/>
        <v>5.199692688774928E-07</v>
      </c>
    </row>
    <row r="45" spans="1:10" ht="12.75">
      <c r="A45" s="23">
        <f>MODEL!E67</f>
        <v>25</v>
      </c>
      <c r="B45" s="23">
        <f>MODEL!O67</f>
        <v>1.5209803243952678</v>
      </c>
      <c r="D45">
        <f t="shared" si="0"/>
        <v>0.4363323129985824</v>
      </c>
      <c r="E45">
        <f t="shared" si="1"/>
        <v>7.373913773035987E-06</v>
      </c>
      <c r="F45">
        <f t="shared" si="2"/>
        <v>0.19038588736669287</v>
      </c>
      <c r="G45">
        <f t="shared" si="3"/>
        <v>0.08307151459699669</v>
      </c>
      <c r="H45">
        <f t="shared" si="4"/>
        <v>0.03624678610840306</v>
      </c>
      <c r="I45">
        <f t="shared" si="5"/>
        <v>3.217476852440896E-06</v>
      </c>
      <c r="J45">
        <f t="shared" si="6"/>
        <v>1.4038891170449347E-06</v>
      </c>
    </row>
    <row r="46" spans="1:10" ht="12.75">
      <c r="A46" s="23">
        <f>MODEL!E68</f>
        <v>57.3</v>
      </c>
      <c r="B46" s="23">
        <f>MODEL!O68</f>
        <v>0.5296862466050101</v>
      </c>
      <c r="D46">
        <f t="shared" si="0"/>
        <v>1.0000736613927508</v>
      </c>
      <c r="E46">
        <f t="shared" si="1"/>
        <v>2.5679889782804165E-06</v>
      </c>
      <c r="F46">
        <f t="shared" si="2"/>
        <v>1.0001473282115023</v>
      </c>
      <c r="G46">
        <f t="shared" si="3"/>
        <v>1.0002210004566543</v>
      </c>
      <c r="H46">
        <f t="shared" si="4"/>
        <v>1.0002946781286066</v>
      </c>
      <c r="I46">
        <f t="shared" si="5"/>
        <v>2.5681781399251254E-06</v>
      </c>
      <c r="J46">
        <f t="shared" si="6"/>
        <v>2.568367315503744E-06</v>
      </c>
    </row>
    <row r="47" spans="1:10" ht="12.75">
      <c r="A47" s="23">
        <f>MODEL!E69</f>
        <v>55.7</v>
      </c>
      <c r="B47" s="23">
        <f>MODEL!O69</f>
        <v>-0.10376875039806066</v>
      </c>
      <c r="D47">
        <f t="shared" si="0"/>
        <v>0.9721483933608416</v>
      </c>
      <c r="E47">
        <f t="shared" si="1"/>
        <v>-5.030846260783975E-07</v>
      </c>
      <c r="F47">
        <f t="shared" si="2"/>
        <v>0.9450724987140656</v>
      </c>
      <c r="G47">
        <f t="shared" si="3"/>
        <v>0.9187507112343949</v>
      </c>
      <c r="H47">
        <f t="shared" si="4"/>
        <v>0.8931620278256475</v>
      </c>
      <c r="I47">
        <f t="shared" si="5"/>
        <v>-4.890729109666539E-07</v>
      </c>
      <c r="J47">
        <f t="shared" si="6"/>
        <v>-4.754514446325425E-07</v>
      </c>
    </row>
    <row r="48" spans="1:10" ht="12.75">
      <c r="A48" s="23">
        <f>MODEL!E70</f>
        <v>38.8</v>
      </c>
      <c r="B48" s="23">
        <f>MODEL!O70</f>
        <v>-0.3447434793731077</v>
      </c>
      <c r="D48">
        <f t="shared" si="0"/>
        <v>0.6771877497737998</v>
      </c>
      <c r="E48">
        <f t="shared" si="1"/>
        <v>-1.6713619827557155E-06</v>
      </c>
      <c r="F48">
        <f t="shared" si="2"/>
        <v>0.4585832484437025</v>
      </c>
      <c r="G48">
        <f t="shared" si="3"/>
        <v>0.3105469580975503</v>
      </c>
      <c r="H48">
        <f t="shared" si="4"/>
        <v>0.21029859575317858</v>
      </c>
      <c r="I48">
        <f t="shared" si="5"/>
        <v>-1.1318258601598193E-06</v>
      </c>
      <c r="J48">
        <f t="shared" si="6"/>
        <v>-7.664586073774236E-07</v>
      </c>
    </row>
    <row r="49" spans="1:10" ht="12.75">
      <c r="A49" s="23">
        <f>MODEL!E71</f>
        <v>37.5</v>
      </c>
      <c r="B49" s="23">
        <f>MODEL!O71</f>
        <v>-1.1539216781454513</v>
      </c>
      <c r="D49">
        <f t="shared" si="0"/>
        <v>0.6544984694978736</v>
      </c>
      <c r="E49">
        <f t="shared" si="1"/>
        <v>-5.594364909923891E-06</v>
      </c>
      <c r="F49">
        <f t="shared" si="2"/>
        <v>0.428368246575059</v>
      </c>
      <c r="G49">
        <f t="shared" si="3"/>
        <v>0.28036636176486385</v>
      </c>
      <c r="H49">
        <f t="shared" si="4"/>
        <v>0.18349935467379053</v>
      </c>
      <c r="I49">
        <f t="shared" si="5"/>
        <v>-3.661503271357796E-06</v>
      </c>
      <c r="J49">
        <f t="shared" si="6"/>
        <v>-2.396448287165135E-06</v>
      </c>
    </row>
    <row r="50" spans="1:10" ht="12.75">
      <c r="A50" s="23">
        <f>MODEL!E72</f>
        <v>27.2</v>
      </c>
      <c r="B50" s="23">
        <f>MODEL!O72</f>
        <v>-1.6846119945474385</v>
      </c>
      <c r="D50">
        <f t="shared" si="0"/>
        <v>0.47472955654245763</v>
      </c>
      <c r="E50">
        <f t="shared" si="1"/>
        <v>-8.16722175137536E-06</v>
      </c>
      <c r="F50">
        <f t="shared" si="2"/>
        <v>0.22536815185499848</v>
      </c>
      <c r="G50">
        <f t="shared" si="3"/>
        <v>0.10698892278891668</v>
      </c>
      <c r="H50">
        <f t="shared" si="4"/>
        <v>0.05079080387053766</v>
      </c>
      <c r="I50">
        <f t="shared" si="5"/>
        <v>-3.8772215602143385E-06</v>
      </c>
      <c r="J50">
        <f t="shared" si="6"/>
        <v>-1.8406316718974085E-06</v>
      </c>
    </row>
    <row r="51" spans="1:10" ht="12.75">
      <c r="A51" s="23">
        <f>MODEL!E73</f>
        <v>25.6</v>
      </c>
      <c r="B51" s="23">
        <f>MODEL!O73</f>
        <v>-1.598080655940123</v>
      </c>
      <c r="D51">
        <f t="shared" si="0"/>
        <v>0.4468042885105484</v>
      </c>
      <c r="E51">
        <f t="shared" si="1"/>
        <v>-7.747706377427693E-06</v>
      </c>
      <c r="F51">
        <f t="shared" si="2"/>
        <v>0.19963407223141735</v>
      </c>
      <c r="G51">
        <f t="shared" si="3"/>
        <v>0.08919735960582185</v>
      </c>
      <c r="H51">
        <f t="shared" si="4"/>
        <v>0.039853762795698765</v>
      </c>
      <c r="I51">
        <f t="shared" si="5"/>
        <v>-3.4617084355552187E-06</v>
      </c>
      <c r="J51">
        <f t="shared" si="6"/>
        <v>-1.546706174579213E-06</v>
      </c>
    </row>
    <row r="52" spans="1:10" ht="12.75">
      <c r="A52" s="23">
        <f>MODEL!E74</f>
        <v>15.8</v>
      </c>
      <c r="B52" s="23">
        <f>MODEL!O74</f>
        <v>-0.5701677681245911</v>
      </c>
      <c r="D52">
        <f t="shared" si="0"/>
        <v>0.27576202181510406</v>
      </c>
      <c r="E52">
        <f t="shared" si="1"/>
        <v>-2.7642487485738787E-06</v>
      </c>
      <c r="F52">
        <f t="shared" si="2"/>
        <v>0.07604469267555393</v>
      </c>
      <c r="G52">
        <f t="shared" si="3"/>
        <v>0.020970238200518986</v>
      </c>
      <c r="H52">
        <f t="shared" si="4"/>
        <v>0.005782795284119445</v>
      </c>
      <c r="I52">
        <f t="shared" si="5"/>
        <v>-7.62274823706604E-07</v>
      </c>
      <c r="J52">
        <f t="shared" si="6"/>
        <v>-2.1020644656408516E-07</v>
      </c>
    </row>
    <row r="53" spans="1:10" ht="12.75">
      <c r="A53" s="23">
        <f>MODEL!E75</f>
        <v>14.8</v>
      </c>
      <c r="B53" s="23">
        <f>MODEL!O75</f>
        <v>-1.347966260568711</v>
      </c>
      <c r="D53">
        <f t="shared" si="0"/>
        <v>0.25830872929516074</v>
      </c>
      <c r="E53">
        <f t="shared" si="1"/>
        <v>-6.5351187092755E-06</v>
      </c>
      <c r="F53">
        <f t="shared" si="2"/>
        <v>0.06672339963008063</v>
      </c>
      <c r="G53">
        <f t="shared" si="3"/>
        <v>0.017235236572699326</v>
      </c>
      <c r="H53">
        <f t="shared" si="4"/>
        <v>0.004452012058195444</v>
      </c>
      <c r="I53">
        <f t="shared" si="5"/>
        <v>-1.6880782095859855E-06</v>
      </c>
      <c r="J53">
        <f t="shared" si="6"/>
        <v>-4.3604533726900593E-07</v>
      </c>
    </row>
    <row r="54" spans="1:10" ht="12.75">
      <c r="A54" s="23">
        <f>MODEL!E76</f>
        <v>13.4</v>
      </c>
      <c r="B54" s="23">
        <f>MODEL!O76</f>
        <v>-1.2246816090133876</v>
      </c>
      <c r="D54">
        <f t="shared" si="0"/>
        <v>0.23387411976724018</v>
      </c>
      <c r="E54">
        <f t="shared" si="1"/>
        <v>-5.937418413271217E-06</v>
      </c>
      <c r="F54">
        <f t="shared" si="2"/>
        <v>0.054697103896901404</v>
      </c>
      <c r="G54">
        <f t="shared" si="3"/>
        <v>0.012792237027705098</v>
      </c>
      <c r="H54">
        <f t="shared" si="4"/>
        <v>0.0029917731747084266</v>
      </c>
      <c r="I54">
        <f t="shared" si="5"/>
        <v>-1.3886085050936098E-06</v>
      </c>
      <c r="J54">
        <f t="shared" si="6"/>
        <v>-3.247595918300713E-07</v>
      </c>
    </row>
    <row r="55" spans="1:10" ht="12.75">
      <c r="A55" s="23">
        <f>MODEL!E77</f>
        <v>5.8</v>
      </c>
      <c r="B55" s="23">
        <f>MODEL!O77</f>
        <v>-1.671419564558093</v>
      </c>
      <c r="D55">
        <f t="shared" si="0"/>
        <v>0.10122909661567112</v>
      </c>
      <c r="E55">
        <f t="shared" si="1"/>
        <v>-8.103263105995167E-06</v>
      </c>
      <c r="F55">
        <f t="shared" si="2"/>
        <v>0.010247330001624878</v>
      </c>
      <c r="G55">
        <f t="shared" si="3"/>
        <v>0.00103732795878715</v>
      </c>
      <c r="H55">
        <f t="shared" si="4"/>
        <v>0.0001050077721622013</v>
      </c>
      <c r="I55">
        <f t="shared" si="5"/>
        <v>-8.202860038589879E-07</v>
      </c>
      <c r="J55">
        <f t="shared" si="6"/>
        <v>-8.303681113712426E-08</v>
      </c>
    </row>
    <row r="56" spans="1:10" ht="12.75">
      <c r="A56" s="23">
        <f>MODEL!E78</f>
        <v>5.5</v>
      </c>
      <c r="B56" s="23">
        <f>MODEL!O78</f>
        <v>-0.27385399928728305</v>
      </c>
      <c r="D56">
        <f t="shared" si="0"/>
        <v>0.09599310885968812</v>
      </c>
      <c r="E56">
        <f t="shared" si="1"/>
        <v>-1.3276804076662693E-06</v>
      </c>
      <c r="F56">
        <f t="shared" si="2"/>
        <v>0.009214676948547934</v>
      </c>
      <c r="G56">
        <f t="shared" si="3"/>
        <v>0.0008845454874288206</v>
      </c>
      <c r="H56">
        <f t="shared" si="4"/>
        <v>8.491027126610067E-05</v>
      </c>
      <c r="I56">
        <f t="shared" si="5"/>
        <v>-1.2744816990398328E-07</v>
      </c>
      <c r="J56">
        <f t="shared" si="6"/>
        <v>-1.2234146047561096E-08</v>
      </c>
    </row>
    <row r="57" spans="1:10" ht="12.75">
      <c r="A57" s="23">
        <f>MODEL!E79</f>
        <v>5.5</v>
      </c>
      <c r="B57" s="23">
        <f>MODEL!O79</f>
        <v>0.04656844456353326</v>
      </c>
      <c r="D57">
        <f t="shared" si="0"/>
        <v>0.09599310885968812</v>
      </c>
      <c r="E57">
        <f t="shared" si="1"/>
        <v>2.257699782490159E-07</v>
      </c>
      <c r="F57">
        <f t="shared" si="2"/>
        <v>0.009214676948547934</v>
      </c>
      <c r="G57">
        <f t="shared" si="3"/>
        <v>0.0008845454874288206</v>
      </c>
      <c r="H57">
        <f t="shared" si="4"/>
        <v>8.491027126610067E-05</v>
      </c>
      <c r="I57">
        <f t="shared" si="5"/>
        <v>2.16723620993072E-08</v>
      </c>
      <c r="J57">
        <f t="shared" si="6"/>
        <v>2.0803974142453753E-09</v>
      </c>
    </row>
    <row r="58" spans="1:10" ht="12.75">
      <c r="A58" s="23">
        <f>MODEL!E80</f>
        <v>6</v>
      </c>
      <c r="B58" s="23">
        <f>MODEL!O80</f>
        <v>0.8281569257533334</v>
      </c>
      <c r="D58">
        <f t="shared" si="0"/>
        <v>0.10471975511965977</v>
      </c>
      <c r="E58">
        <f t="shared" si="1"/>
        <v>4.015014305642419E-06</v>
      </c>
      <c r="F58">
        <f t="shared" si="2"/>
        <v>0.010966227112321508</v>
      </c>
      <c r="G58">
        <f t="shared" si="3"/>
        <v>0.001148380617788882</v>
      </c>
      <c r="H58">
        <f t="shared" si="4"/>
        <v>0.00012025813707901532</v>
      </c>
      <c r="I58">
        <f t="shared" si="5"/>
        <v>4.204513148888049E-07</v>
      </c>
      <c r="J58">
        <f t="shared" si="6"/>
        <v>4.402955873489461E-08</v>
      </c>
    </row>
    <row r="59" spans="1:10" ht="12.75">
      <c r="A59" s="23">
        <f>MODEL!E81</f>
        <v>6.7</v>
      </c>
      <c r="B59" s="23">
        <f>MODEL!O81</f>
        <v>0.6034159742773966</v>
      </c>
      <c r="D59">
        <f t="shared" si="0"/>
        <v>0.11693705988362009</v>
      </c>
      <c r="E59">
        <f t="shared" si="1"/>
        <v>2.9254404493122757E-06</v>
      </c>
      <c r="F59">
        <f t="shared" si="2"/>
        <v>0.013674275974225351</v>
      </c>
      <c r="G59">
        <f t="shared" si="3"/>
        <v>0.0015990296284631373</v>
      </c>
      <c r="H59">
        <f t="shared" si="4"/>
        <v>0.00018698582341927666</v>
      </c>
      <c r="I59">
        <f t="shared" si="5"/>
        <v>3.4209240500719407E-07</v>
      </c>
      <c r="J59">
        <f t="shared" si="6"/>
        <v>4.000328005005787E-08</v>
      </c>
    </row>
    <row r="60" spans="1:10" ht="12.75">
      <c r="A60" s="23">
        <f>MODEL!E82</f>
        <v>7.7</v>
      </c>
      <c r="B60" s="23">
        <f>MODEL!O82</f>
        <v>0.8536780176916494</v>
      </c>
      <c r="D60">
        <f t="shared" si="0"/>
        <v>0.1343903524035634</v>
      </c>
      <c r="E60">
        <f t="shared" si="1"/>
        <v>4.138743934703655E-06</v>
      </c>
      <c r="F60">
        <f t="shared" si="2"/>
        <v>0.01806076681915396</v>
      </c>
      <c r="G60">
        <f t="shared" si="3"/>
        <v>0.0024271928175046854</v>
      </c>
      <c r="H60">
        <f t="shared" si="4"/>
        <v>0.0003261912980958526</v>
      </c>
      <c r="I60">
        <f t="shared" si="5"/>
        <v>5.562072558929347E-07</v>
      </c>
      <c r="J60">
        <f t="shared" si="6"/>
        <v>7.474888912887048E-08</v>
      </c>
    </row>
    <row r="61" spans="1:10" ht="12.75">
      <c r="A61" s="23">
        <f>MODEL!E83</f>
        <v>9</v>
      </c>
      <c r="B61" s="23">
        <f>MODEL!O83</f>
        <v>1.4373940501296119</v>
      </c>
      <c r="D61">
        <f t="shared" si="0"/>
        <v>0.15707963267948966</v>
      </c>
      <c r="E61">
        <f t="shared" si="1"/>
        <v>6.968676460522201E-06</v>
      </c>
      <c r="F61">
        <f t="shared" si="2"/>
        <v>0.024674011002723394</v>
      </c>
      <c r="G61">
        <f t="shared" si="3"/>
        <v>0.003875784585037477</v>
      </c>
      <c r="H61">
        <f t="shared" si="4"/>
        <v>0.0006088068189625151</v>
      </c>
      <c r="I61">
        <f t="shared" si="5"/>
        <v>1.0946371386810334E-06</v>
      </c>
      <c r="J61">
        <f t="shared" si="6"/>
        <v>1.7194519966134432E-07</v>
      </c>
    </row>
    <row r="62" spans="1:10" ht="12.75">
      <c r="A62" s="23">
        <f>MODEL!E84</f>
        <v>10.5</v>
      </c>
      <c r="B62" s="23">
        <f>MODEL!O84</f>
        <v>1.2346538131579337</v>
      </c>
      <c r="D62">
        <f t="shared" si="0"/>
        <v>0.1832595714594046</v>
      </c>
      <c r="E62">
        <f t="shared" si="1"/>
        <v>5.9857649778582585E-06</v>
      </c>
      <c r="F62">
        <f t="shared" si="2"/>
        <v>0.03358407053148462</v>
      </c>
      <c r="G62">
        <f t="shared" si="3"/>
        <v>0.00615460237346229</v>
      </c>
      <c r="H62">
        <f t="shared" si="4"/>
        <v>0.0011278897934637337</v>
      </c>
      <c r="I62">
        <f t="shared" si="5"/>
        <v>1.0969487246990169E-06</v>
      </c>
      <c r="J62">
        <f t="shared" si="6"/>
        <v>2.0102635320128224E-07</v>
      </c>
    </row>
    <row r="63" spans="1:10" ht="12.75">
      <c r="A63" s="23">
        <f>MODEL!E85</f>
        <v>12</v>
      </c>
      <c r="B63" s="23">
        <f>MODEL!O85</f>
        <v>1.4953634510498688</v>
      </c>
      <c r="D63">
        <f t="shared" si="0"/>
        <v>0.20943951023931953</v>
      </c>
      <c r="E63">
        <f t="shared" si="1"/>
        <v>7.2497197830454455E-06</v>
      </c>
      <c r="F63">
        <f t="shared" si="2"/>
        <v>0.04386490844928603</v>
      </c>
      <c r="G63">
        <f t="shared" si="3"/>
        <v>0.009187044942311056</v>
      </c>
      <c r="H63">
        <f t="shared" si="4"/>
        <v>0.0019241301932642451</v>
      </c>
      <c r="I63">
        <f t="shared" si="5"/>
        <v>1.518377760733344E-06</v>
      </c>
      <c r="J63">
        <f t="shared" si="6"/>
        <v>3.180082945662663E-07</v>
      </c>
    </row>
    <row r="64" spans="1:2" ht="12.75">
      <c r="A64" s="23"/>
      <c r="B64" s="23"/>
    </row>
    <row r="65" spans="1:2" ht="12.75">
      <c r="A65" s="23"/>
      <c r="B65" s="23"/>
    </row>
    <row r="66" spans="1:2" ht="12.75">
      <c r="A66" s="23"/>
      <c r="B66" s="23"/>
    </row>
    <row r="67" spans="1:2" ht="12.75">
      <c r="A67" s="23"/>
      <c r="B67" s="23"/>
    </row>
    <row r="68" spans="1:2" ht="12.75">
      <c r="A68" s="23"/>
      <c r="B68" s="23"/>
    </row>
    <row r="69" spans="1:2" ht="12.75">
      <c r="A69" s="23"/>
      <c r="B69" s="23"/>
    </row>
    <row r="70" spans="1:2" ht="12.75">
      <c r="A70" s="23"/>
      <c r="B70" s="23"/>
    </row>
    <row r="71" spans="1:2" ht="12.75">
      <c r="A71" s="23"/>
      <c r="B71" s="23"/>
    </row>
    <row r="72" spans="1:2" ht="12.75">
      <c r="A72" s="23"/>
      <c r="B72" s="23"/>
    </row>
    <row r="73" spans="1:2" ht="12.75">
      <c r="A73" s="23"/>
      <c r="B73" s="23"/>
    </row>
    <row r="74" spans="1:2" ht="12.75">
      <c r="A74" s="23"/>
      <c r="B74" s="23"/>
    </row>
    <row r="75" spans="1:2" ht="12.75">
      <c r="A75" s="23"/>
      <c r="B75" s="23"/>
    </row>
    <row r="76" spans="1:2" ht="12.75">
      <c r="A76" s="23"/>
      <c r="B76" s="23"/>
    </row>
    <row r="77" spans="1:2" ht="12.75">
      <c r="A77" s="23"/>
      <c r="B77" s="23"/>
    </row>
    <row r="78" spans="1:2" ht="12.75">
      <c r="A78" s="23"/>
      <c r="B78" s="23"/>
    </row>
    <row r="79" spans="1:2" ht="12.75">
      <c r="A79" s="23"/>
      <c r="B79" s="23"/>
    </row>
    <row r="80" spans="1:2" ht="12.75">
      <c r="A80" s="23"/>
      <c r="B80" s="23"/>
    </row>
    <row r="81" spans="1:2" ht="12.75">
      <c r="A81" s="23"/>
      <c r="B81" s="23"/>
    </row>
    <row r="82" spans="1:2" ht="12.75">
      <c r="A82" s="23"/>
      <c r="B82" s="23"/>
    </row>
    <row r="83" spans="1:2" ht="12.75">
      <c r="A83" s="23"/>
      <c r="B83" s="23"/>
    </row>
    <row r="84" spans="1:2" ht="12.75">
      <c r="A84" s="23"/>
      <c r="B84" s="23"/>
    </row>
    <row r="85" spans="1:2" ht="12.75">
      <c r="A85" s="23"/>
      <c r="B85" s="23"/>
    </row>
    <row r="86" spans="1:2" ht="12.75">
      <c r="A86" s="23"/>
      <c r="B86" s="23"/>
    </row>
    <row r="87" spans="1:2" ht="12.75">
      <c r="A87" s="23"/>
      <c r="B87" s="23"/>
    </row>
    <row r="88" spans="1:2" ht="12.75">
      <c r="A88" s="23"/>
      <c r="B88" s="23"/>
    </row>
    <row r="89" spans="1:2" ht="12.75">
      <c r="A89" s="23"/>
      <c r="B89" s="23"/>
    </row>
    <row r="90" spans="1:2" ht="12.75">
      <c r="A90" s="23"/>
      <c r="B90" s="23"/>
    </row>
    <row r="91" spans="1:2" ht="12.75">
      <c r="A91" s="23"/>
      <c r="B91" s="23"/>
    </row>
    <row r="92" spans="1:2" ht="12.75">
      <c r="A92" s="23"/>
      <c r="B92" s="23"/>
    </row>
    <row r="93" spans="1:2" ht="12.75">
      <c r="A93" s="23"/>
      <c r="B93" s="23"/>
    </row>
    <row r="94" spans="1:2" ht="12.75">
      <c r="A94" s="1"/>
      <c r="B94" s="23"/>
    </row>
    <row r="95" spans="1:2" ht="12.75">
      <c r="A95" s="1"/>
      <c r="B95" s="23"/>
    </row>
    <row r="96" spans="1:2" ht="12.75">
      <c r="A96" s="1"/>
      <c r="B96" s="23"/>
    </row>
    <row r="97" spans="1:2" ht="12.75">
      <c r="A97" s="1"/>
      <c r="B97" s="23"/>
    </row>
    <row r="98" spans="1:2" ht="12.75">
      <c r="A98" s="1"/>
      <c r="B98" s="23"/>
    </row>
    <row r="99" spans="1:2" ht="12.75">
      <c r="A99" s="1"/>
      <c r="B99" s="23"/>
    </row>
    <row r="100" spans="1:2" ht="12.75">
      <c r="A100" s="1"/>
      <c r="B100" s="23"/>
    </row>
    <row r="101" ht="12.75">
      <c r="A101" s="23"/>
    </row>
    <row r="102" ht="12.75">
      <c r="A102" s="23"/>
    </row>
    <row r="103" ht="12.75">
      <c r="A103" s="23"/>
    </row>
    <row r="104" ht="12.75">
      <c r="A104" s="23"/>
    </row>
    <row r="105" ht="12.75">
      <c r="A105" s="23"/>
    </row>
    <row r="106" ht="12.75">
      <c r="A106" s="23"/>
    </row>
    <row r="107" ht="12.75">
      <c r="A107" s="23"/>
    </row>
    <row r="108" ht="12.75">
      <c r="A108" s="23"/>
    </row>
    <row r="109" ht="12.75">
      <c r="A109" s="23"/>
    </row>
    <row r="110" ht="12.75">
      <c r="A110" s="23"/>
    </row>
    <row r="111" ht="12.75">
      <c r="A111" s="23"/>
    </row>
    <row r="112" ht="12.75">
      <c r="A112" s="23"/>
    </row>
    <row r="113" ht="12.75">
      <c r="A113" s="23"/>
    </row>
    <row r="114" ht="12.75">
      <c r="A114" s="23"/>
    </row>
    <row r="115" ht="12.75">
      <c r="A115" s="23"/>
    </row>
    <row r="116" ht="12.75">
      <c r="A116" s="23"/>
    </row>
    <row r="117" ht="12.75">
      <c r="A117" s="23"/>
    </row>
    <row r="118" ht="12.75">
      <c r="A118" s="23"/>
    </row>
    <row r="119" ht="12.75">
      <c r="A119" s="23"/>
    </row>
    <row r="120" ht="12.75">
      <c r="A120" s="23"/>
    </row>
    <row r="121" ht="12.75">
      <c r="A121" s="23"/>
    </row>
    <row r="122" ht="12.75">
      <c r="A122" s="23"/>
    </row>
    <row r="123" ht="12.75">
      <c r="A123" s="23"/>
    </row>
    <row r="124" ht="12.75">
      <c r="A124" s="23"/>
    </row>
    <row r="125" ht="12.75">
      <c r="A125" s="23"/>
    </row>
    <row r="126" ht="12.75">
      <c r="A126" s="23"/>
    </row>
    <row r="127" ht="12.75">
      <c r="A127" s="23"/>
    </row>
    <row r="128" ht="12.75">
      <c r="A128" s="23"/>
    </row>
    <row r="129" ht="12.75">
      <c r="A129" s="23"/>
    </row>
    <row r="130" ht="12.75">
      <c r="A130" s="23"/>
    </row>
    <row r="131" ht="12.75">
      <c r="A131" s="23"/>
    </row>
    <row r="132" ht="12.75">
      <c r="A132" s="23"/>
    </row>
    <row r="133" ht="12.75">
      <c r="A133" s="23"/>
    </row>
    <row r="134" ht="12.75">
      <c r="A134" s="23"/>
    </row>
    <row r="135" ht="12.75">
      <c r="A135" s="23"/>
    </row>
    <row r="136" ht="12.75">
      <c r="A136" s="23"/>
    </row>
    <row r="137" ht="12.75">
      <c r="A137" s="23"/>
    </row>
    <row r="138" ht="12.75">
      <c r="A138" s="23"/>
    </row>
    <row r="139" ht="12.75">
      <c r="A139" s="23"/>
    </row>
    <row r="140" ht="12.75">
      <c r="A140" s="23"/>
    </row>
    <row r="141" ht="12.75">
      <c r="A141" s="23"/>
    </row>
    <row r="142" ht="12.75">
      <c r="A142" s="23"/>
    </row>
    <row r="143" ht="12.75">
      <c r="A143" s="23"/>
    </row>
    <row r="144" ht="12.75">
      <c r="A144" s="23"/>
    </row>
    <row r="145" ht="12.75">
      <c r="A145" s="23"/>
    </row>
    <row r="146" ht="12.75">
      <c r="A146" s="23"/>
    </row>
    <row r="147" ht="12.75">
      <c r="A147" s="23"/>
    </row>
    <row r="148" ht="12.75">
      <c r="A148" s="23"/>
    </row>
    <row r="149" ht="12.75">
      <c r="A149" s="23"/>
    </row>
    <row r="150" ht="12.75">
      <c r="A150" s="23"/>
    </row>
    <row r="151" ht="12.75">
      <c r="A151" s="23"/>
    </row>
    <row r="152" ht="12.75">
      <c r="A152" s="23"/>
    </row>
    <row r="153" ht="12.75">
      <c r="A153" s="23"/>
    </row>
    <row r="154" ht="12.75">
      <c r="A154" s="23"/>
    </row>
    <row r="155" ht="12.75">
      <c r="A155" s="23"/>
    </row>
    <row r="156" ht="12.75">
      <c r="A156" s="23"/>
    </row>
    <row r="157" ht="12.75">
      <c r="A157" s="23"/>
    </row>
    <row r="158" ht="12.75">
      <c r="A158" s="23"/>
    </row>
    <row r="159" ht="12.75">
      <c r="A159" s="23"/>
    </row>
    <row r="160" ht="12.75">
      <c r="A160" s="23"/>
    </row>
    <row r="161" ht="12.75">
      <c r="A161" s="23"/>
    </row>
    <row r="162" ht="12.75">
      <c r="A162" s="23"/>
    </row>
    <row r="163" ht="12.75">
      <c r="A163" s="23"/>
    </row>
    <row r="164" ht="12.75">
      <c r="A164" s="23"/>
    </row>
    <row r="165" ht="12.75">
      <c r="A165" s="23"/>
    </row>
    <row r="166" ht="12.75">
      <c r="A166" s="23"/>
    </row>
    <row r="167" ht="12.75">
      <c r="A167" s="23"/>
    </row>
    <row r="168" ht="12.75">
      <c r="A168" s="23"/>
    </row>
    <row r="169" ht="12.75">
      <c r="A169" s="23"/>
    </row>
    <row r="170" ht="12.75">
      <c r="A170" s="18"/>
    </row>
    <row r="171" ht="12.75">
      <c r="A171" s="18"/>
    </row>
    <row r="172" ht="12.75">
      <c r="A172" s="23"/>
    </row>
    <row r="173" ht="12.75">
      <c r="A173" s="23"/>
    </row>
    <row r="174" ht="12.75">
      <c r="A174" s="23"/>
    </row>
    <row r="175" ht="12.75">
      <c r="A175" s="23"/>
    </row>
    <row r="176" ht="12.75">
      <c r="A176" s="23"/>
    </row>
    <row r="177" ht="12.75">
      <c r="A177" s="23"/>
    </row>
    <row r="178" ht="12.75">
      <c r="A178" s="23"/>
    </row>
    <row r="179" ht="12.75">
      <c r="A179" s="23"/>
    </row>
    <row r="180" ht="12.75">
      <c r="A180" s="23"/>
    </row>
    <row r="181" ht="12.75">
      <c r="A181" s="23"/>
    </row>
    <row r="182" ht="12.75">
      <c r="A182" s="23"/>
    </row>
    <row r="183" ht="12.75">
      <c r="A183" s="23"/>
    </row>
    <row r="184" ht="12.75">
      <c r="A184" s="23"/>
    </row>
    <row r="185" ht="12.75">
      <c r="A185" s="23"/>
    </row>
    <row r="186" ht="12.75">
      <c r="A186" s="23"/>
    </row>
    <row r="187" ht="12.75">
      <c r="A187" s="23"/>
    </row>
    <row r="188" ht="12.75">
      <c r="A188" s="23"/>
    </row>
    <row r="189" ht="12.75">
      <c r="A189" s="23"/>
    </row>
    <row r="190" ht="12.75">
      <c r="A190" s="23"/>
    </row>
    <row r="191" ht="12.75">
      <c r="A191" s="23"/>
    </row>
    <row r="192" ht="12.75">
      <c r="A192" s="23"/>
    </row>
    <row r="193" ht="12.75">
      <c r="A193" s="23"/>
    </row>
    <row r="194" ht="12.75">
      <c r="A194" s="23"/>
    </row>
    <row r="195" ht="12.75">
      <c r="A195" s="23"/>
    </row>
    <row r="196" ht="12.75">
      <c r="A196" s="23"/>
    </row>
    <row r="197" ht="12.75">
      <c r="A197" s="23"/>
    </row>
    <row r="198" ht="12.75">
      <c r="A198" s="23"/>
    </row>
    <row r="199" ht="12.75">
      <c r="A199" s="23"/>
    </row>
    <row r="200" ht="12.75">
      <c r="A200" s="23"/>
    </row>
    <row r="201" ht="12.75">
      <c r="A201" s="23"/>
    </row>
    <row r="202" ht="12.75">
      <c r="A202" s="23"/>
    </row>
    <row r="203" ht="12.75">
      <c r="A203" s="23"/>
    </row>
    <row r="204" ht="12.75">
      <c r="A204" s="23"/>
    </row>
    <row r="205" ht="12.75">
      <c r="A205" s="23"/>
    </row>
    <row r="206" ht="12.75">
      <c r="A206" s="23"/>
    </row>
    <row r="207" ht="12.75">
      <c r="A207" s="23"/>
    </row>
    <row r="208" ht="12.75">
      <c r="A208" s="23"/>
    </row>
    <row r="209" ht="12.75">
      <c r="A209" s="23"/>
    </row>
    <row r="210" ht="12.75">
      <c r="A210" s="23"/>
    </row>
    <row r="211" ht="12.75">
      <c r="A211" s="23"/>
    </row>
    <row r="212" ht="12.75">
      <c r="A212" s="23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  <row r="286" ht="12.75">
      <c r="A286" s="4"/>
    </row>
    <row r="287" ht="12.75">
      <c r="A287" s="4"/>
    </row>
    <row r="288" ht="12.75">
      <c r="A288" s="4"/>
    </row>
    <row r="289" ht="12.75">
      <c r="A289" s="4"/>
    </row>
    <row r="290" ht="12.75">
      <c r="A290" s="4"/>
    </row>
    <row r="291" ht="12.75">
      <c r="A291" s="4"/>
    </row>
    <row r="292" ht="12.75">
      <c r="A292" s="4"/>
    </row>
    <row r="293" ht="12.75">
      <c r="A293" s="4"/>
    </row>
    <row r="294" ht="12.75">
      <c r="A294" s="4"/>
    </row>
    <row r="295" ht="12.75">
      <c r="A295" s="4"/>
    </row>
    <row r="296" ht="12.75">
      <c r="A296" s="4"/>
    </row>
    <row r="297" ht="12.75">
      <c r="A297" s="4"/>
    </row>
    <row r="298" ht="12.75">
      <c r="A298" s="4"/>
    </row>
    <row r="299" ht="12.75">
      <c r="A299" s="4"/>
    </row>
    <row r="300" ht="12.75">
      <c r="A300" s="5"/>
    </row>
    <row r="301" ht="12.75">
      <c r="A301" s="4"/>
    </row>
    <row r="302" ht="12.75">
      <c r="A302" s="4"/>
    </row>
    <row r="303" ht="12.75">
      <c r="A303" s="4"/>
    </row>
    <row r="304" ht="12.75">
      <c r="A304" s="5"/>
    </row>
    <row r="305" ht="12.75">
      <c r="A305" s="5"/>
    </row>
    <row r="306" ht="12.75">
      <c r="A306" s="5"/>
    </row>
    <row r="307" ht="12.75">
      <c r="A307" s="5"/>
    </row>
    <row r="308" ht="12.75">
      <c r="A308" s="4"/>
    </row>
    <row r="309" ht="12.75">
      <c r="A309" s="4"/>
    </row>
    <row r="310" ht="12.75">
      <c r="A310" s="4"/>
    </row>
    <row r="311" ht="12.75">
      <c r="A311" s="4"/>
    </row>
    <row r="312" ht="12.75">
      <c r="A312" s="4"/>
    </row>
    <row r="313" ht="12.75">
      <c r="A313" s="4"/>
    </row>
    <row r="314" ht="12.75">
      <c r="A314" s="4"/>
    </row>
    <row r="315" ht="12.75">
      <c r="A315" s="4"/>
    </row>
    <row r="316" ht="12.75">
      <c r="A316" s="4"/>
    </row>
    <row r="317" ht="12.75">
      <c r="A317" s="4"/>
    </row>
    <row r="318" ht="12.75">
      <c r="A318" s="4"/>
    </row>
    <row r="319" ht="12.75">
      <c r="A319" s="4"/>
    </row>
    <row r="320" ht="12.75">
      <c r="A320" s="4"/>
    </row>
    <row r="321" ht="12.75">
      <c r="A321" s="4"/>
    </row>
    <row r="322" ht="12.75">
      <c r="A322" s="4"/>
    </row>
    <row r="323" ht="12.75">
      <c r="A323" s="4"/>
    </row>
    <row r="324" ht="12.75">
      <c r="A324" s="4"/>
    </row>
    <row r="325" ht="12.75">
      <c r="A325" s="4"/>
    </row>
    <row r="326" ht="12.75">
      <c r="A326" s="4"/>
    </row>
    <row r="327" ht="12.75">
      <c r="A327" s="4"/>
    </row>
    <row r="328" ht="12.75">
      <c r="A328" s="4"/>
    </row>
    <row r="329" ht="12.75">
      <c r="A329" s="4"/>
    </row>
    <row r="330" ht="12.75">
      <c r="A330" s="4"/>
    </row>
    <row r="331" ht="12.75">
      <c r="A331" s="4"/>
    </row>
    <row r="332" ht="12.75">
      <c r="A332" s="4"/>
    </row>
    <row r="333" ht="12.75">
      <c r="A333" s="4"/>
    </row>
    <row r="334" ht="12.75">
      <c r="A334" s="4"/>
    </row>
    <row r="335" ht="12.75">
      <c r="A335" s="4"/>
    </row>
    <row r="336" ht="12.75">
      <c r="A336" s="4"/>
    </row>
    <row r="337" ht="12.75">
      <c r="A337" s="4"/>
    </row>
    <row r="338" ht="12.75">
      <c r="A338" s="4"/>
    </row>
    <row r="339" ht="12.75">
      <c r="A339" s="4"/>
    </row>
    <row r="340" ht="12.75">
      <c r="A340" s="4"/>
    </row>
    <row r="341" ht="12.75">
      <c r="A341" s="4"/>
    </row>
    <row r="342" ht="12.75">
      <c r="A342" s="4"/>
    </row>
    <row r="343" ht="12.75">
      <c r="A343" s="4"/>
    </row>
    <row r="344" ht="12.75">
      <c r="A344" s="4"/>
    </row>
    <row r="345" ht="12.75">
      <c r="A345" s="4"/>
    </row>
    <row r="346" ht="12.75">
      <c r="A346" s="4"/>
    </row>
    <row r="347" ht="12.75">
      <c r="A347" s="4"/>
    </row>
    <row r="348" ht="12.75">
      <c r="A348" s="4"/>
    </row>
    <row r="349" ht="12.75">
      <c r="A349" s="4"/>
    </row>
    <row r="350" ht="12.75">
      <c r="A350" s="4"/>
    </row>
    <row r="351" ht="12.75">
      <c r="A351" s="4"/>
    </row>
    <row r="352" ht="12.75">
      <c r="A352" s="4"/>
    </row>
    <row r="353" ht="12.75">
      <c r="A353" s="4"/>
    </row>
    <row r="354" ht="12.75">
      <c r="A354" s="4"/>
    </row>
    <row r="355" ht="12.75">
      <c r="A355" s="4"/>
    </row>
    <row r="356" ht="12.75">
      <c r="A356" s="4"/>
    </row>
    <row r="357" ht="12.75">
      <c r="A357" s="4"/>
    </row>
    <row r="358" ht="12.75">
      <c r="A358" s="4"/>
    </row>
    <row r="359" ht="12.75">
      <c r="A359" s="4"/>
    </row>
    <row r="360" ht="12.75">
      <c r="A360" s="4"/>
    </row>
    <row r="361" ht="12.75">
      <c r="A361" s="4"/>
    </row>
    <row r="362" ht="12.75">
      <c r="A362" s="4"/>
    </row>
    <row r="363" ht="12.75">
      <c r="A363" s="4"/>
    </row>
    <row r="364" ht="12.75">
      <c r="A364" s="4"/>
    </row>
    <row r="365" ht="12.75">
      <c r="A365" s="4"/>
    </row>
    <row r="366" ht="12.75">
      <c r="A366" s="4"/>
    </row>
    <row r="367" ht="12.75">
      <c r="A367" s="4"/>
    </row>
    <row r="368" ht="12.75">
      <c r="A368" s="4"/>
    </row>
    <row r="369" ht="12.75">
      <c r="A369" s="4"/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4"/>
    </row>
    <row r="392" ht="12.75">
      <c r="A392" s="4"/>
    </row>
    <row r="393" ht="12.75">
      <c r="A393" s="4"/>
    </row>
    <row r="394" ht="12.75">
      <c r="A394" s="4"/>
    </row>
    <row r="395" ht="12.75">
      <c r="A395" s="4"/>
    </row>
    <row r="396" ht="12.75">
      <c r="A396" s="4"/>
    </row>
    <row r="397" ht="12.75">
      <c r="A397" s="4"/>
    </row>
    <row r="398" ht="12.75">
      <c r="A398" s="4"/>
    </row>
    <row r="399" ht="12.75">
      <c r="A399" s="4"/>
    </row>
    <row r="400" ht="12.75">
      <c r="A400" s="4"/>
    </row>
    <row r="401" ht="12.75">
      <c r="A401" s="4"/>
    </row>
    <row r="402" ht="12.75">
      <c r="A402" s="4"/>
    </row>
    <row r="403" ht="12.75">
      <c r="A403" s="4"/>
    </row>
    <row r="404" ht="12.75">
      <c r="A404" s="4"/>
    </row>
    <row r="405" ht="12.75">
      <c r="A405" s="4"/>
    </row>
    <row r="406" ht="12.75">
      <c r="A406" s="4"/>
    </row>
    <row r="407" ht="12.75">
      <c r="A407" s="4"/>
    </row>
    <row r="408" ht="12.75">
      <c r="A408" s="4"/>
    </row>
    <row r="409" ht="12.75">
      <c r="A409" s="4"/>
    </row>
    <row r="410" ht="12.75">
      <c r="A410" s="4"/>
    </row>
    <row r="411" ht="12.75">
      <c r="A411" s="4"/>
    </row>
    <row r="412" ht="12.75">
      <c r="A412" s="4"/>
    </row>
    <row r="413" ht="12.75">
      <c r="A413" s="4"/>
    </row>
    <row r="414" ht="12.75">
      <c r="A414" s="4"/>
    </row>
    <row r="415" ht="12.75">
      <c r="A415" s="4"/>
    </row>
    <row r="416" ht="12.75">
      <c r="A416" s="4"/>
    </row>
    <row r="417" ht="12.75">
      <c r="A417" s="4"/>
    </row>
    <row r="418" ht="12.75">
      <c r="A418" s="4"/>
    </row>
    <row r="419" ht="12.75">
      <c r="A419" s="4"/>
    </row>
    <row r="420" ht="12.75">
      <c r="A420" s="4"/>
    </row>
    <row r="421" ht="12.75">
      <c r="A421" s="4"/>
    </row>
    <row r="422" ht="12.75">
      <c r="A422" s="4"/>
    </row>
    <row r="423" ht="12.75">
      <c r="A423" s="4"/>
    </row>
    <row r="424" ht="12.75">
      <c r="A424" s="4"/>
    </row>
    <row r="425" ht="12.75">
      <c r="A425" s="4"/>
    </row>
    <row r="426" ht="12.75">
      <c r="A426" s="4"/>
    </row>
    <row r="427" ht="12.75">
      <c r="A427" s="4"/>
    </row>
    <row r="428" ht="12.75">
      <c r="A428" s="4"/>
    </row>
    <row r="429" ht="12.75">
      <c r="A429" s="4"/>
    </row>
    <row r="430" ht="12.75">
      <c r="A430" s="4"/>
    </row>
    <row r="431" ht="12.75">
      <c r="A431" s="4"/>
    </row>
    <row r="432" ht="12.75">
      <c r="A432" s="4"/>
    </row>
    <row r="433" ht="12.75">
      <c r="A433" s="4"/>
    </row>
    <row r="434" ht="12.75">
      <c r="A434" s="4"/>
    </row>
    <row r="435" ht="12.75">
      <c r="A435" s="4"/>
    </row>
    <row r="436" ht="12.75">
      <c r="A436" s="4"/>
    </row>
    <row r="437" ht="12.75">
      <c r="A437" s="4"/>
    </row>
    <row r="438" ht="12.75">
      <c r="A438" s="4"/>
    </row>
    <row r="439" ht="12.75">
      <c r="A439" s="4"/>
    </row>
    <row r="440" ht="12.75">
      <c r="A440" s="4"/>
    </row>
    <row r="441" ht="12.75">
      <c r="A441" s="4"/>
    </row>
    <row r="442" ht="12.75">
      <c r="A442" s="4"/>
    </row>
    <row r="443" ht="12.75">
      <c r="A443" s="4"/>
    </row>
    <row r="444" ht="12.75">
      <c r="A444" s="4"/>
    </row>
    <row r="445" ht="12.75">
      <c r="A445" s="4"/>
    </row>
    <row r="446" ht="12.75">
      <c r="A446" s="4"/>
    </row>
    <row r="447" ht="12.75">
      <c r="A447" s="4"/>
    </row>
    <row r="448" ht="12.75">
      <c r="A448" s="4"/>
    </row>
    <row r="449" ht="12.75">
      <c r="A449" s="4"/>
    </row>
    <row r="450" ht="12.75">
      <c r="A450" s="4"/>
    </row>
    <row r="451" ht="12.75">
      <c r="A451" s="4"/>
    </row>
    <row r="452" ht="12.75">
      <c r="A452" s="4"/>
    </row>
    <row r="453" ht="12.75">
      <c r="A453" s="4"/>
    </row>
    <row r="454" ht="12.75">
      <c r="A454" s="4"/>
    </row>
    <row r="455" ht="12.75">
      <c r="A455" s="4"/>
    </row>
    <row r="456" ht="12.75">
      <c r="A456" s="4"/>
    </row>
    <row r="457" ht="12.75">
      <c r="A457" s="4"/>
    </row>
    <row r="458" ht="12.75">
      <c r="A458" s="4"/>
    </row>
    <row r="459" ht="12.75">
      <c r="A459" s="4"/>
    </row>
    <row r="460" ht="12.75">
      <c r="A460" s="4"/>
    </row>
    <row r="461" ht="12.75">
      <c r="A461" s="4"/>
    </row>
    <row r="462" ht="12.75">
      <c r="A462" s="4"/>
    </row>
    <row r="463" ht="12.75">
      <c r="A463" s="4"/>
    </row>
    <row r="464" ht="12.75">
      <c r="A464" s="4"/>
    </row>
    <row r="465" ht="12.75">
      <c r="A465" s="4"/>
    </row>
    <row r="466" ht="12.75">
      <c r="A466" s="4"/>
    </row>
    <row r="467" ht="12.75">
      <c r="A467" s="4"/>
    </row>
    <row r="468" ht="12.75">
      <c r="A468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Caltech / BICEP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Darren Dowell</dc:creator>
  <cp:keywords/>
  <dc:description/>
  <cp:lastModifiedBy>C. Darren Dowell</cp:lastModifiedBy>
  <dcterms:created xsi:type="dcterms:W3CDTF">2005-01-25T16:21:38Z</dcterms:created>
  <dcterms:modified xsi:type="dcterms:W3CDTF">2006-12-21T16:51:42Z</dcterms:modified>
  <cp:category/>
  <cp:version/>
  <cp:contentType/>
  <cp:contentStatus/>
</cp:coreProperties>
</file>