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" yWindow="1880" windowWidth="32760" windowHeight="171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<sst xmlns="http://schemas.openxmlformats.org/spreadsheetml/2006/main" count="75" uniqueCount="52">
  <si>
    <t>q_telescope (%)</t>
  </si>
  <si>
    <t>u_telescope (%)</t>
  </si>
  <si>
    <t>q_instrument (%)</t>
  </si>
  <si>
    <t>u_instrument (%)</t>
  </si>
  <si>
    <t>Late Apr-07 run</t>
  </si>
  <si>
    <t>w.r.t. M3</t>
  </si>
  <si>
    <t>w.r.t. detector</t>
  </si>
  <si>
    <t>SHARP Instrument Polarization Summary</t>
  </si>
  <si>
    <t>Date</t>
  </si>
  <si>
    <t>Object</t>
  </si>
  <si>
    <t>Analyst</t>
  </si>
  <si>
    <t>q, u, and P are in units of percent.  All angles are in units of degrees</t>
  </si>
  <si>
    <t>P_telescope</t>
  </si>
  <si>
    <t>phi_telescope</t>
  </si>
  <si>
    <t>P_instrument</t>
  </si>
  <si>
    <t>phi_instrument</t>
  </si>
  <si>
    <t>Hua-bai</t>
  </si>
  <si>
    <t>Jupiter</t>
  </si>
  <si>
    <t>Megan</t>
  </si>
  <si>
    <t>John</t>
  </si>
  <si>
    <t>Saturn</t>
  </si>
  <si>
    <t>Reduced chi-squared</t>
  </si>
  <si>
    <t>303</t>
  </si>
  <si>
    <t>120</t>
  </si>
  <si>
    <t>0.41</t>
  </si>
  <si>
    <t>0.12</t>
  </si>
  <si>
    <t>0.24</t>
  </si>
  <si>
    <t>.03</t>
  </si>
  <si>
    <t>-.46</t>
  </si>
  <si>
    <t>Saturn,Jupiter,Mars</t>
  </si>
  <si>
    <t>-59.1</t>
  </si>
  <si>
    <t>HWP zero</t>
  </si>
  <si>
    <t>89</t>
  </si>
  <si>
    <t>Saturn+Jupiter</t>
  </si>
  <si>
    <t>450 micron</t>
  </si>
  <si>
    <t>39</t>
  </si>
  <si>
    <t>John's fits are referenced at the detector (raw).</t>
  </si>
  <si>
    <t>M3_tele_phi</t>
  </si>
  <si>
    <t>M3_instrum_phi</t>
  </si>
  <si>
    <t>Value</t>
  </si>
  <si>
    <t>Uncertainty</t>
  </si>
  <si>
    <t>0.55</t>
  </si>
  <si>
    <t>0.39</t>
  </si>
  <si>
    <t>0.26</t>
  </si>
  <si>
    <t>0.25</t>
  </si>
  <si>
    <t>0.075</t>
  </si>
  <si>
    <t>0.042</t>
  </si>
  <si>
    <t>P_instrument (%)</t>
  </si>
  <si>
    <t>P_telescope (%)</t>
  </si>
  <si>
    <t>64</t>
  </si>
  <si>
    <t>Saturn + Jupiter</t>
  </si>
  <si>
    <t>SEE SHEET 2 FOR GRAPHICAL SUMMARY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</si>
</sst>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m/d/yyyy"/>
    <numFmt numFmtId="167" formatCode="0.0000"/>
    <numFmt numFmtId="168" formatCode="0.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.5"/>
      <name val="Verdana"/>
      <family val="0"/>
    </font>
    <font>
      <sz val="9.5"/>
      <name val="Verdana"/>
      <family val="0"/>
    </font>
    <font>
      <sz val="9"/>
      <name val="Verdana"/>
      <family val="0"/>
    </font>
    <font>
      <b/>
      <sz val="11"/>
      <name val="Verdana"/>
      <family val="0"/>
    </font>
    <font>
      <b/>
      <sz val="9"/>
      <name val="Verdana"/>
      <family val="0"/>
    </font>
    <font>
      <b/>
      <sz val="11.25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NumberFormat="1" applyFill="1" applyAlignment="1">
      <alignment horizontal="left"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 horizontal="right"/>
    </xf>
    <xf numFmtId="165" fontId="1" fillId="4" borderId="0" xfId="0" applyNumberFormat="1" applyFont="1" applyFill="1" applyAlignment="1">
      <alignment/>
    </xf>
    <xf numFmtId="165" fontId="0" fillId="4" borderId="0" xfId="0" applyNumberFormat="1" applyFill="1" applyAlignment="1">
      <alignment horizontal="left"/>
    </xf>
    <xf numFmtId="165" fontId="0" fillId="4" borderId="0" xfId="0" applyNumberFormat="1" applyFill="1" applyAlignment="1">
      <alignment/>
    </xf>
    <xf numFmtId="165" fontId="1" fillId="6" borderId="0" xfId="0" applyNumberFormat="1" applyFont="1" applyFill="1" applyAlignment="1">
      <alignment/>
    </xf>
    <xf numFmtId="165" fontId="0" fillId="6" borderId="0" xfId="0" applyNumberFormat="1" applyFill="1" applyAlignment="1">
      <alignment horizontal="left"/>
    </xf>
    <xf numFmtId="165" fontId="0" fillId="6" borderId="0" xfId="0" applyNumberFormat="1" applyFill="1" applyAlignment="1">
      <alignment/>
    </xf>
    <xf numFmtId="168" fontId="1" fillId="7" borderId="0" xfId="0" applyNumberFormat="1" applyFont="1" applyFill="1" applyAlignment="1">
      <alignment/>
    </xf>
    <xf numFmtId="168" fontId="0" fillId="7" borderId="0" xfId="0" applyNumberFormat="1" applyFill="1" applyAlignment="1">
      <alignment/>
    </xf>
    <xf numFmtId="168" fontId="0" fillId="7" borderId="0" xfId="0" applyNumberFormat="1" applyFill="1" applyAlignment="1">
      <alignment horizontal="left"/>
    </xf>
    <xf numFmtId="168" fontId="1" fillId="5" borderId="0" xfId="0" applyNumberFormat="1" applyFont="1" applyFill="1" applyAlignment="1">
      <alignment/>
    </xf>
    <xf numFmtId="168" fontId="0" fillId="5" borderId="0" xfId="0" applyNumberFormat="1" applyFill="1" applyAlignment="1">
      <alignment horizontal="left"/>
    </xf>
    <xf numFmtId="168" fontId="0" fillId="5" borderId="0" xfId="0" applyNumberFormat="1" applyFill="1" applyAlignment="1">
      <alignment/>
    </xf>
    <xf numFmtId="165" fontId="0" fillId="3" borderId="0" xfId="0" applyNumberFormat="1" applyFill="1" applyAlignment="1">
      <alignment horizontal="right"/>
    </xf>
    <xf numFmtId="165" fontId="0" fillId="4" borderId="0" xfId="0" applyNumberFormat="1" applyFill="1" applyAlignment="1">
      <alignment horizontal="right"/>
    </xf>
    <xf numFmtId="0" fontId="1" fillId="8" borderId="0" xfId="0" applyFont="1" applyFill="1" applyAlignment="1">
      <alignment/>
    </xf>
    <xf numFmtId="168" fontId="0" fillId="8" borderId="0" xfId="0" applyNumberFormat="1" applyFill="1" applyAlignment="1">
      <alignment/>
    </xf>
    <xf numFmtId="168" fontId="0" fillId="5" borderId="0" xfId="0" applyNumberFormat="1" applyFill="1" applyAlignment="1">
      <alignment horizontal="right"/>
    </xf>
    <xf numFmtId="165" fontId="1" fillId="7" borderId="0" xfId="0" applyNumberFormat="1" applyFont="1" applyFill="1" applyAlignment="1">
      <alignment/>
    </xf>
    <xf numFmtId="165" fontId="0" fillId="7" borderId="0" xfId="0" applyNumberFormat="1" applyFill="1" applyAlignment="1">
      <alignment horizontal="left"/>
    </xf>
    <xf numFmtId="165" fontId="0" fillId="7" borderId="0" xfId="0" applyNumberFormat="1" applyFill="1" applyAlignment="1">
      <alignment/>
    </xf>
    <xf numFmtId="165" fontId="1" fillId="9" borderId="0" xfId="0" applyNumberFormat="1" applyFont="1" applyFill="1" applyAlignment="1">
      <alignment/>
    </xf>
    <xf numFmtId="165" fontId="0" fillId="9" borderId="0" xfId="0" applyNumberFormat="1" applyFill="1" applyAlignment="1">
      <alignment horizontal="left"/>
    </xf>
    <xf numFmtId="165" fontId="0" fillId="9" borderId="0" xfId="0" applyNumberFormat="1" applyFill="1" applyAlignment="1">
      <alignment/>
    </xf>
    <xf numFmtId="165" fontId="1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165" fontId="0" fillId="2" borderId="0" xfId="0" applyNumberFormat="1" applyFill="1" applyAlignment="1">
      <alignment horizontal="left"/>
    </xf>
    <xf numFmtId="165" fontId="1" fillId="3" borderId="0" xfId="0" applyNumberFormat="1" applyFont="1" applyFill="1" applyAlignment="1">
      <alignment/>
    </xf>
    <xf numFmtId="165" fontId="0" fillId="3" borderId="0" xfId="0" applyNumberFormat="1" applyFill="1" applyAlignment="1">
      <alignment/>
    </xf>
    <xf numFmtId="165" fontId="0" fillId="3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Verdana"/>
                <a:ea typeface="Verdana"/>
                <a:cs typeface="Verdana"/>
              </a:rPr>
              <a:t>Polarization Amplitude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Telescope Polarization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Sheet1!$D$31:$D$34</c:f>
                <c:numCache>
                  <c:ptCount val="4"/>
                  <c:pt idx="0">
                    <c:v>0.13</c:v>
                  </c:pt>
                  <c:pt idx="1">
                    <c:v>0.25</c:v>
                  </c:pt>
                  <c:pt idx="2">
                    <c:v>0.11</c:v>
                  </c:pt>
                  <c:pt idx="3">
                    <c:v>0.034</c:v>
                  </c:pt>
                </c:numCache>
              </c:numRef>
            </c:plus>
            <c:minus>
              <c:numRef>
                <c:f>Sheet1!$D$31:$D$34</c:f>
                <c:numCache>
                  <c:ptCount val="4"/>
                  <c:pt idx="0">
                    <c:v>0.13</c:v>
                  </c:pt>
                  <c:pt idx="1">
                    <c:v>0.25</c:v>
                  </c:pt>
                  <c:pt idx="2">
                    <c:v>0.11</c:v>
                  </c:pt>
                  <c:pt idx="3">
                    <c:v>0.034</c:v>
                  </c:pt>
                </c:numCache>
              </c:numRef>
            </c:minus>
            <c:noEndCap val="0"/>
            <c:spPr>
              <a:ln w="25400">
                <a:solidFill>
                  <a:srgbClr val="63AAFE"/>
                </a:solidFill>
              </a:ln>
            </c:spPr>
          </c:errBars>
          <c:val>
            <c:numRef>
              <c:f>Sheet1!$C$31:$C$34</c:f>
              <c:numCache>
                <c:ptCount val="4"/>
                <c:pt idx="0">
                  <c:v>0.36</c:v>
                </c:pt>
                <c:pt idx="1">
                  <c:v>0.55</c:v>
                </c:pt>
                <c:pt idx="2">
                  <c:v>0.2</c:v>
                </c:pt>
                <c:pt idx="3">
                  <c:v>0.39</c:v>
                </c:pt>
              </c:numCache>
            </c:numRef>
          </c:val>
          <c:smooth val="0"/>
        </c:ser>
        <c:ser>
          <c:idx val="1"/>
          <c:order val="1"/>
          <c:tx>
            <c:v>Instrument Polarization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Sheet1!$F$31:$F$34</c:f>
                <c:numCache>
                  <c:ptCount val="4"/>
                  <c:pt idx="0">
                    <c:v>0.13</c:v>
                  </c:pt>
                  <c:pt idx="1">
                    <c:v>0.22</c:v>
                  </c:pt>
                  <c:pt idx="2">
                    <c:v>0.11</c:v>
                  </c:pt>
                  <c:pt idx="3">
                    <c:v>0.032</c:v>
                  </c:pt>
                </c:numCache>
              </c:numRef>
            </c:plus>
            <c:minus>
              <c:numRef>
                <c:f>Sheet1!$F$31:$F$34</c:f>
                <c:numCache>
                  <c:ptCount val="4"/>
                  <c:pt idx="0">
                    <c:v>0.13</c:v>
                  </c:pt>
                  <c:pt idx="1">
                    <c:v>0.22</c:v>
                  </c:pt>
                  <c:pt idx="2">
                    <c:v>0.11</c:v>
                  </c:pt>
                  <c:pt idx="3">
                    <c:v>0.032</c:v>
                  </c:pt>
                </c:numCache>
              </c:numRef>
            </c:minus>
            <c:noEndCap val="0"/>
            <c:spPr>
              <a:ln w="25400">
                <a:solidFill>
                  <a:srgbClr val="DD2D32"/>
                </a:solidFill>
              </a:ln>
            </c:spPr>
          </c:errBars>
          <c:val>
            <c:numRef>
              <c:f>Sheet1!$E$31:$E$34</c:f>
              <c:numCache>
                <c:ptCount val="4"/>
                <c:pt idx="0">
                  <c:v>0.51</c:v>
                </c:pt>
                <c:pt idx="1">
                  <c:v>0.56</c:v>
                </c:pt>
                <c:pt idx="2">
                  <c:v>0.26</c:v>
                </c:pt>
                <c:pt idx="3">
                  <c:v>0.34</c:v>
                </c:pt>
              </c:numCache>
            </c:numRef>
          </c:val>
          <c:smooth val="0"/>
        </c:ser>
        <c:marker val="1"/>
        <c:axId val="23490415"/>
        <c:axId val="10087144"/>
      </c:lineChart>
      <c:catAx>
        <c:axId val="23490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Run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87144"/>
        <c:crosses val="autoZero"/>
        <c:auto val="1"/>
        <c:lblOffset val="100"/>
        <c:noMultiLvlLbl val="0"/>
      </c:catAx>
      <c:valAx>
        <c:axId val="10087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Percent Polarization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904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Verdana"/>
                <a:ea typeface="Verdana"/>
                <a:cs typeface="Verdana"/>
              </a:defRPr>
            </a:pPr>
          </a:p>
        </c:txPr>
      </c:dTable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Verdana"/>
                <a:ea typeface="Verdana"/>
                <a:cs typeface="Verdana"/>
              </a:rPr>
              <a:t>Polarization Angle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Telescope Angle (at M3)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Sheet1!$H$31:$H$34</c:f>
                <c:numCache>
                  <c:ptCount val="4"/>
                  <c:pt idx="0">
                    <c:v>10</c:v>
                  </c:pt>
                  <c:pt idx="1">
                    <c:v>13</c:v>
                  </c:pt>
                  <c:pt idx="2">
                    <c:v>16</c:v>
                  </c:pt>
                  <c:pt idx="3">
                    <c:v>2.3</c:v>
                  </c:pt>
                </c:numCache>
              </c:numRef>
            </c:plus>
            <c:minus>
              <c:numRef>
                <c:f>Sheet1!$H$31:$H$34</c:f>
                <c:numCache>
                  <c:ptCount val="4"/>
                  <c:pt idx="0">
                    <c:v>10</c:v>
                  </c:pt>
                  <c:pt idx="1">
                    <c:v>13</c:v>
                  </c:pt>
                  <c:pt idx="2">
                    <c:v>16</c:v>
                  </c:pt>
                  <c:pt idx="3">
                    <c:v>2.3</c:v>
                  </c:pt>
                </c:numCache>
              </c:numRef>
            </c:minus>
            <c:noEndCap val="0"/>
            <c:spPr>
              <a:ln w="25400">
                <a:solidFill>
                  <a:srgbClr val="63AAFE"/>
                </a:solidFill>
              </a:ln>
            </c:spPr>
          </c:errBars>
          <c:val>
            <c:numRef>
              <c:f>Sheet1!$G$31:$G$34</c:f>
              <c:numCache>
                <c:ptCount val="4"/>
                <c:pt idx="0">
                  <c:v>14</c:v>
                </c:pt>
                <c:pt idx="1">
                  <c:v>20.799999999999997</c:v>
                </c:pt>
                <c:pt idx="2">
                  <c:v>-29</c:v>
                </c:pt>
                <c:pt idx="3">
                  <c:v>0.9000000000000057</c:v>
                </c:pt>
              </c:numCache>
            </c:numRef>
          </c:val>
          <c:smooth val="0"/>
        </c:ser>
        <c:ser>
          <c:idx val="1"/>
          <c:order val="1"/>
          <c:tx>
            <c:v>Instrument Angle (at detector)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Sheet1!$J$31:$J$34</c:f>
                <c:numCache>
                  <c:ptCount val="4"/>
                  <c:pt idx="0">
                    <c:v>7.4</c:v>
                  </c:pt>
                  <c:pt idx="1">
                    <c:v>18</c:v>
                  </c:pt>
                  <c:pt idx="2">
                    <c:v>12</c:v>
                  </c:pt>
                  <c:pt idx="3">
                    <c:v>2.8</c:v>
                  </c:pt>
                </c:numCache>
              </c:numRef>
            </c:plus>
            <c:minus>
              <c:numRef>
                <c:f>Sheet1!$J$31:$J$34</c:f>
                <c:numCache>
                  <c:ptCount val="4"/>
                  <c:pt idx="0">
                    <c:v>7.4</c:v>
                  </c:pt>
                  <c:pt idx="1">
                    <c:v>18</c:v>
                  </c:pt>
                  <c:pt idx="2">
                    <c:v>12</c:v>
                  </c:pt>
                  <c:pt idx="3">
                    <c:v>2.8</c:v>
                  </c:pt>
                </c:numCache>
              </c:numRef>
            </c:minus>
            <c:noEndCap val="0"/>
            <c:spPr>
              <a:ln w="25400">
                <a:solidFill>
                  <a:srgbClr val="DD2D32"/>
                </a:solidFill>
              </a:ln>
            </c:spPr>
          </c:errBars>
          <c:val>
            <c:numRef>
              <c:f>Sheet1!$I$31:$I$34</c:f>
              <c:numCache>
                <c:ptCount val="4"/>
                <c:pt idx="0">
                  <c:v>5.9</c:v>
                </c:pt>
                <c:pt idx="1">
                  <c:v>5.4</c:v>
                </c:pt>
                <c:pt idx="2">
                  <c:v>-24</c:v>
                </c:pt>
                <c:pt idx="3">
                  <c:v>2.8</c:v>
                </c:pt>
              </c:numCache>
            </c:numRef>
          </c:val>
          <c:smooth val="0"/>
        </c:ser>
        <c:marker val="1"/>
        <c:axId val="23675433"/>
        <c:axId val="11752306"/>
      </c:lineChart>
      <c:catAx>
        <c:axId val="23675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Run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52306"/>
        <c:crosses val="autoZero"/>
        <c:auto val="0"/>
        <c:lblOffset val="100"/>
        <c:noMultiLvlLbl val="0"/>
      </c:catAx>
      <c:valAx>
        <c:axId val="11752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Phase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754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0.4855</cdr:y>
    </cdr:from>
    <cdr:to>
      <cdr:x>0.62375</cdr:x>
      <cdr:y>0.5195</cdr:y>
    </cdr:to>
    <cdr:sp>
      <cdr:nvSpPr>
        <cdr:cNvPr id="1" name="TextBox 1"/>
        <cdr:cNvSpPr txBox="1">
          <a:spLocks noChangeArrowheads="1"/>
        </cdr:cNvSpPr>
      </cdr:nvSpPr>
      <cdr:spPr>
        <a:xfrm>
          <a:off x="5172075" y="3114675"/>
          <a:ext cx="95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28575</xdr:rowOff>
    </xdr:from>
    <xdr:to>
      <xdr:col>10</xdr:col>
      <xdr:colOff>266700</xdr:colOff>
      <xdr:row>44</xdr:row>
      <xdr:rowOff>133350</xdr:rowOff>
    </xdr:to>
    <xdr:graphicFrame>
      <xdr:nvGraphicFramePr>
        <xdr:cNvPr id="1" name="Chart 3"/>
        <xdr:cNvGraphicFramePr/>
      </xdr:nvGraphicFramePr>
      <xdr:xfrm>
        <a:off x="200025" y="838200"/>
        <a:ext cx="844867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752475</xdr:colOff>
      <xdr:row>4</xdr:row>
      <xdr:rowOff>152400</xdr:rowOff>
    </xdr:from>
    <xdr:to>
      <xdr:col>20</xdr:col>
      <xdr:colOff>457200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9134475" y="800100"/>
        <a:ext cx="808672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G43" sqref="G43"/>
    </sheetView>
  </sheetViews>
  <sheetFormatPr defaultColWidth="11.00390625" defaultRowHeight="12.75"/>
  <cols>
    <col min="1" max="1" width="18.375" style="0" customWidth="1"/>
    <col min="2" max="2" width="19.25390625" style="0" customWidth="1"/>
    <col min="3" max="3" width="10.75390625" style="5" customWidth="1"/>
    <col min="4" max="5" width="11.625" style="0" customWidth="1"/>
    <col min="10" max="10" width="13.125" style="0" customWidth="1"/>
  </cols>
  <sheetData>
    <row r="1" spans="1:3" s="1" customFormat="1" ht="12.75">
      <c r="A1" s="1" t="s">
        <v>7</v>
      </c>
      <c r="C1" s="4"/>
    </row>
    <row r="3" ht="12.75">
      <c r="A3" t="s">
        <v>11</v>
      </c>
    </row>
    <row r="4" ht="12.75">
      <c r="C4"/>
    </row>
    <row r="5" spans="1:3" ht="12.75">
      <c r="A5" t="s">
        <v>36</v>
      </c>
      <c r="C5"/>
    </row>
    <row r="6" ht="12.75">
      <c r="C6"/>
    </row>
    <row r="7" ht="12.75">
      <c r="C7"/>
    </row>
    <row r="8" spans="6:7" ht="12.75">
      <c r="F8" s="1" t="s">
        <v>34</v>
      </c>
      <c r="G8" s="1"/>
    </row>
    <row r="9" spans="1:12" ht="12.75">
      <c r="A9" s="1" t="s">
        <v>8</v>
      </c>
      <c r="B9" s="2">
        <v>37256</v>
      </c>
      <c r="C9" s="6">
        <v>37437</v>
      </c>
      <c r="D9" s="2">
        <v>37437</v>
      </c>
      <c r="E9" s="2"/>
      <c r="F9" s="2">
        <v>37590</v>
      </c>
      <c r="G9" s="2"/>
      <c r="H9" s="2">
        <v>37652</v>
      </c>
      <c r="I9" s="2"/>
      <c r="J9" s="2">
        <v>37652</v>
      </c>
      <c r="K9" s="2"/>
      <c r="L9" s="2" t="s">
        <v>4</v>
      </c>
    </row>
    <row r="10" spans="1:16" ht="12.75">
      <c r="A10" s="1" t="s">
        <v>9</v>
      </c>
      <c r="B10" s="1" t="s">
        <v>29</v>
      </c>
      <c r="C10" s="4" t="s">
        <v>17</v>
      </c>
      <c r="D10" s="1" t="s">
        <v>17</v>
      </c>
      <c r="E10" s="1"/>
      <c r="F10" s="1" t="s">
        <v>20</v>
      </c>
      <c r="G10" s="1"/>
      <c r="H10" s="1" t="s">
        <v>20</v>
      </c>
      <c r="I10" s="1"/>
      <c r="J10" s="1" t="s">
        <v>33</v>
      </c>
      <c r="K10" s="1"/>
      <c r="L10" s="1" t="s">
        <v>20</v>
      </c>
      <c r="M10" s="1"/>
      <c r="N10" s="1" t="s">
        <v>17</v>
      </c>
      <c r="O10" s="1"/>
      <c r="P10" s="1" t="s">
        <v>50</v>
      </c>
    </row>
    <row r="11" spans="1:11" ht="12.75">
      <c r="A11" s="1" t="s">
        <v>10</v>
      </c>
      <c r="B11" s="1" t="s">
        <v>16</v>
      </c>
      <c r="C11" s="4" t="s">
        <v>18</v>
      </c>
      <c r="D11" s="1" t="s">
        <v>19</v>
      </c>
      <c r="E11" s="1"/>
      <c r="F11" s="1" t="s">
        <v>19</v>
      </c>
      <c r="G11" s="1"/>
      <c r="H11" s="1" t="s">
        <v>19</v>
      </c>
      <c r="I11" s="1"/>
      <c r="J11" s="1" t="s">
        <v>19</v>
      </c>
      <c r="K11" s="1"/>
    </row>
    <row r="12" spans="1:17" ht="12.75">
      <c r="A12" s="1"/>
      <c r="B12" s="3"/>
      <c r="C12" s="7"/>
      <c r="D12" s="3" t="s">
        <v>39</v>
      </c>
      <c r="E12" s="3" t="s">
        <v>40</v>
      </c>
      <c r="F12" s="3" t="s">
        <v>39</v>
      </c>
      <c r="G12" s="3" t="s">
        <v>40</v>
      </c>
      <c r="H12" s="3" t="s">
        <v>39</v>
      </c>
      <c r="I12" s="3" t="s">
        <v>40</v>
      </c>
      <c r="J12" s="3" t="s">
        <v>39</v>
      </c>
      <c r="K12" s="3" t="s">
        <v>40</v>
      </c>
      <c r="L12" s="3" t="s">
        <v>39</v>
      </c>
      <c r="M12" s="3" t="s">
        <v>40</v>
      </c>
      <c r="N12" s="3" t="s">
        <v>39</v>
      </c>
      <c r="O12" s="3" t="s">
        <v>40</v>
      </c>
      <c r="P12" s="3" t="s">
        <v>39</v>
      </c>
      <c r="Q12" s="3" t="s">
        <v>40</v>
      </c>
    </row>
    <row r="13" spans="1:17" s="42" customFormat="1" ht="12.75">
      <c r="A13" s="40" t="s">
        <v>0</v>
      </c>
      <c r="B13" s="41">
        <f>B17*COS(2*B18*PI()/180)</f>
        <v>-0.19847132124500266</v>
      </c>
      <c r="C13" s="41">
        <f>C17*COS(2*C18*PI()/180)</f>
        <v>0.28998982340075935</v>
      </c>
      <c r="D13" s="42">
        <v>0.32</v>
      </c>
      <c r="E13" s="42">
        <v>0.13</v>
      </c>
      <c r="F13" s="42" t="s">
        <v>41</v>
      </c>
      <c r="G13" s="42" t="s">
        <v>44</v>
      </c>
      <c r="H13" s="42">
        <v>-0.29</v>
      </c>
      <c r="I13" s="42">
        <v>0.11</v>
      </c>
      <c r="J13" s="42">
        <v>0.11</v>
      </c>
      <c r="K13" s="42">
        <v>0.11</v>
      </c>
      <c r="L13" s="42">
        <v>-0.1</v>
      </c>
      <c r="M13" s="42">
        <v>0.64</v>
      </c>
      <c r="N13" s="42">
        <v>0.39</v>
      </c>
      <c r="O13" s="42">
        <v>0.036</v>
      </c>
      <c r="P13" s="42">
        <v>0.39</v>
      </c>
      <c r="Q13" s="42">
        <v>0.034</v>
      </c>
    </row>
    <row r="14" spans="1:17" s="45" customFormat="1" ht="12.75">
      <c r="A14" s="43" t="s">
        <v>1</v>
      </c>
      <c r="B14" s="44">
        <f>-B17*SIN(2*B18*PI()/180)</f>
        <v>0.37014744986729675</v>
      </c>
      <c r="C14" s="44">
        <f>-C17*SIN(2*C18*PI()/180)</f>
        <v>-0.002429469900283477</v>
      </c>
      <c r="D14" s="45">
        <v>-0.16</v>
      </c>
      <c r="E14" s="45">
        <v>0.12</v>
      </c>
      <c r="F14" s="45" t="s">
        <v>46</v>
      </c>
      <c r="G14" s="45" t="s">
        <v>44</v>
      </c>
      <c r="H14" s="45">
        <v>0.15</v>
      </c>
      <c r="I14" s="45">
        <v>0.21</v>
      </c>
      <c r="J14" s="45">
        <v>0.16</v>
      </c>
      <c r="K14" s="45">
        <v>0.1</v>
      </c>
      <c r="L14" s="45">
        <v>-0.12</v>
      </c>
      <c r="M14" s="45">
        <v>0.58</v>
      </c>
      <c r="N14" s="45">
        <v>0.02</v>
      </c>
      <c r="O14" s="45">
        <v>0.033</v>
      </c>
      <c r="P14" s="45">
        <v>0.016</v>
      </c>
      <c r="Q14" s="45">
        <v>0.031</v>
      </c>
    </row>
    <row r="15" spans="1:17" s="47" customFormat="1" ht="12.75">
      <c r="A15" s="46" t="s">
        <v>2</v>
      </c>
      <c r="B15" s="47" t="s">
        <v>27</v>
      </c>
      <c r="C15" s="48" t="s">
        <v>24</v>
      </c>
      <c r="D15" s="47">
        <v>0.5</v>
      </c>
      <c r="E15" s="47">
        <v>0.12</v>
      </c>
      <c r="F15" s="47" t="s">
        <v>42</v>
      </c>
      <c r="G15" s="47" t="s">
        <v>43</v>
      </c>
      <c r="H15" s="47">
        <v>0.078</v>
      </c>
      <c r="I15" s="47">
        <v>0.21</v>
      </c>
      <c r="J15" s="47">
        <v>0.17</v>
      </c>
      <c r="K15" s="47">
        <v>0.1</v>
      </c>
      <c r="L15" s="47">
        <v>0.47</v>
      </c>
      <c r="M15" s="47">
        <v>0.58</v>
      </c>
      <c r="N15" s="47">
        <v>0.34</v>
      </c>
      <c r="O15" s="47">
        <v>0.033</v>
      </c>
      <c r="P15" s="47">
        <v>0.35</v>
      </c>
      <c r="Q15" s="47">
        <v>0.032</v>
      </c>
    </row>
    <row r="16" spans="1:17" s="28" customFormat="1" ht="12.75">
      <c r="A16" s="26" t="s">
        <v>3</v>
      </c>
      <c r="B16" s="28" t="s">
        <v>28</v>
      </c>
      <c r="C16" s="27" t="s">
        <v>25</v>
      </c>
      <c r="D16" s="28">
        <v>0.1</v>
      </c>
      <c r="E16" s="28">
        <v>0.13</v>
      </c>
      <c r="F16" s="28" t="s">
        <v>45</v>
      </c>
      <c r="G16" s="28" t="s">
        <v>44</v>
      </c>
      <c r="H16" s="28">
        <v>-0.55</v>
      </c>
      <c r="I16" s="28">
        <v>0.22</v>
      </c>
      <c r="J16" s="28">
        <v>-0.2</v>
      </c>
      <c r="K16" s="28">
        <v>0.11</v>
      </c>
      <c r="L16" s="28">
        <v>-0.38</v>
      </c>
      <c r="M16" s="28">
        <v>0.64</v>
      </c>
      <c r="N16" s="28">
        <v>0.034</v>
      </c>
      <c r="O16" s="28">
        <v>0.035</v>
      </c>
      <c r="P16" s="28">
        <v>0.034</v>
      </c>
      <c r="Q16" s="28">
        <v>0.034</v>
      </c>
    </row>
    <row r="17" spans="1:17" s="50" customFormat="1" ht="12.75">
      <c r="A17" s="49" t="s">
        <v>48</v>
      </c>
      <c r="B17" s="50">
        <v>0.42</v>
      </c>
      <c r="C17" s="51">
        <v>0.29</v>
      </c>
      <c r="D17" s="50">
        <v>0.36</v>
      </c>
      <c r="E17" s="50">
        <v>0.13</v>
      </c>
      <c r="F17" s="50">
        <v>0.55</v>
      </c>
      <c r="G17" s="50">
        <v>0.25</v>
      </c>
      <c r="H17" s="50">
        <v>0.33</v>
      </c>
      <c r="I17" s="50">
        <v>0.22</v>
      </c>
      <c r="J17" s="50">
        <v>0.2</v>
      </c>
      <c r="K17" s="50">
        <v>0.11</v>
      </c>
      <c r="L17" s="50">
        <v>0.16</v>
      </c>
      <c r="M17" s="50">
        <v>0.61</v>
      </c>
      <c r="N17" s="50">
        <v>0.39</v>
      </c>
      <c r="O17" s="50">
        <v>0.036</v>
      </c>
      <c r="P17" s="50">
        <v>0.39</v>
      </c>
      <c r="Q17" s="50">
        <v>0.034</v>
      </c>
    </row>
    <row r="18" spans="1:17" s="30" customFormat="1" ht="12.75">
      <c r="A18" s="29" t="s">
        <v>13</v>
      </c>
      <c r="B18" s="30" t="s">
        <v>30</v>
      </c>
      <c r="C18" s="31" t="s">
        <v>26</v>
      </c>
      <c r="D18" s="30">
        <v>-13</v>
      </c>
      <c r="E18" s="30">
        <v>10</v>
      </c>
      <c r="F18" s="30">
        <v>2.2</v>
      </c>
      <c r="G18" s="30">
        <v>13</v>
      </c>
      <c r="H18" s="30">
        <v>77</v>
      </c>
      <c r="I18" s="30">
        <v>18</v>
      </c>
      <c r="J18" s="30">
        <v>28</v>
      </c>
      <c r="K18" s="30">
        <v>16</v>
      </c>
      <c r="L18" s="30">
        <v>-65</v>
      </c>
      <c r="M18" s="30">
        <v>110</v>
      </c>
      <c r="N18" s="30">
        <v>1.5</v>
      </c>
      <c r="O18" s="30">
        <v>2.4</v>
      </c>
      <c r="P18" s="30">
        <v>1.1</v>
      </c>
      <c r="Q18" s="30">
        <v>2.3</v>
      </c>
    </row>
    <row r="19" spans="1:17" s="25" customFormat="1" ht="12.75">
      <c r="A19" s="23" t="s">
        <v>47</v>
      </c>
      <c r="B19" s="24">
        <f>SQRT(B15^2+B16^2)</f>
        <v>0.4609772228646444</v>
      </c>
      <c r="C19" s="24">
        <f>SQRT(C15^2+C16^2)</f>
        <v>0.4272001872658765</v>
      </c>
      <c r="D19" s="25">
        <v>0.51</v>
      </c>
      <c r="E19" s="25">
        <v>0.13</v>
      </c>
      <c r="F19" s="25">
        <v>0.4</v>
      </c>
      <c r="G19" s="25">
        <v>0.26</v>
      </c>
      <c r="H19" s="25">
        <v>0.56</v>
      </c>
      <c r="I19" s="25">
        <v>0.22</v>
      </c>
      <c r="J19" s="25">
        <v>0.26</v>
      </c>
      <c r="K19" s="25">
        <v>0.11</v>
      </c>
      <c r="L19" s="25">
        <v>0.6</v>
      </c>
      <c r="M19" s="25">
        <v>0.61</v>
      </c>
      <c r="N19" s="25">
        <v>0.34</v>
      </c>
      <c r="O19" s="25">
        <v>0.033</v>
      </c>
      <c r="P19" s="25">
        <v>0.34</v>
      </c>
      <c r="Q19" s="25">
        <v>0.032</v>
      </c>
    </row>
    <row r="20" spans="1:17" s="34" customFormat="1" ht="12.75">
      <c r="A20" s="32" t="s">
        <v>15</v>
      </c>
      <c r="B20" s="33">
        <f>0.5*ATAN2(B15,B16)*180/PI()</f>
        <v>-43.13430150041978</v>
      </c>
      <c r="C20" s="33">
        <f>0.5*ATAN2(C15,C16)*180/PI()</f>
        <v>8.156926213130278</v>
      </c>
      <c r="D20" s="34">
        <v>5.9</v>
      </c>
      <c r="E20" s="34">
        <v>7.4</v>
      </c>
      <c r="F20" s="34">
        <v>5.4</v>
      </c>
      <c r="G20" s="34">
        <v>18</v>
      </c>
      <c r="H20" s="34">
        <v>-41</v>
      </c>
      <c r="I20" s="34">
        <v>10</v>
      </c>
      <c r="J20" s="34">
        <v>-24</v>
      </c>
      <c r="K20" s="34">
        <v>12</v>
      </c>
      <c r="L20" s="34">
        <v>-19</v>
      </c>
      <c r="M20" s="34">
        <v>30</v>
      </c>
      <c r="N20" s="34">
        <v>2.8</v>
      </c>
      <c r="O20" s="34">
        <v>2.9</v>
      </c>
      <c r="P20" s="34">
        <v>2.8</v>
      </c>
      <c r="Q20" s="34">
        <v>2.8</v>
      </c>
    </row>
    <row r="21" spans="1:16" ht="12.75">
      <c r="A21" s="1" t="s">
        <v>21</v>
      </c>
      <c r="B21" s="8"/>
      <c r="C21" s="9"/>
      <c r="D21" s="8" t="s">
        <v>23</v>
      </c>
      <c r="E21" s="8"/>
      <c r="F21" s="3" t="s">
        <v>22</v>
      </c>
      <c r="G21" s="3"/>
      <c r="H21" s="3" t="s">
        <v>35</v>
      </c>
      <c r="I21" s="3"/>
      <c r="J21" s="3" t="s">
        <v>49</v>
      </c>
      <c r="L21">
        <v>134</v>
      </c>
      <c r="N21">
        <v>164</v>
      </c>
      <c r="P21">
        <v>153</v>
      </c>
    </row>
    <row r="22" spans="1:16" s="14" customFormat="1" ht="12.75">
      <c r="A22" s="11" t="s">
        <v>31</v>
      </c>
      <c r="B22" s="12">
        <v>32</v>
      </c>
      <c r="C22" s="13">
        <v>89</v>
      </c>
      <c r="D22" s="12" t="s">
        <v>32</v>
      </c>
      <c r="E22" s="12"/>
      <c r="F22" s="14">
        <v>67</v>
      </c>
      <c r="H22" s="12">
        <v>91</v>
      </c>
      <c r="I22" s="12"/>
      <c r="J22" s="12">
        <v>91</v>
      </c>
      <c r="L22" s="14">
        <v>88</v>
      </c>
      <c r="N22" s="14">
        <v>88</v>
      </c>
      <c r="P22" s="14">
        <v>88</v>
      </c>
    </row>
    <row r="23" spans="1:17" s="18" customFormat="1" ht="12.75">
      <c r="A23" s="16" t="s">
        <v>37</v>
      </c>
      <c r="B23" s="17"/>
      <c r="C23" s="17"/>
      <c r="D23" s="17">
        <f>-D18-D22+90</f>
        <v>14</v>
      </c>
      <c r="E23" s="17">
        <f>E18</f>
        <v>10</v>
      </c>
      <c r="F23" s="17">
        <f>-F18-F22+90</f>
        <v>20.799999999999997</v>
      </c>
      <c r="G23" s="17">
        <f>G18</f>
        <v>13</v>
      </c>
      <c r="H23" s="17">
        <f>-H18-H22+90</f>
        <v>-78</v>
      </c>
      <c r="I23" s="17">
        <f>I18</f>
        <v>18</v>
      </c>
      <c r="J23" s="17">
        <f>-J18-J22+90</f>
        <v>-29</v>
      </c>
      <c r="K23" s="17">
        <f>K18</f>
        <v>16</v>
      </c>
      <c r="L23" s="17">
        <f>-L18-L22+90</f>
        <v>67</v>
      </c>
      <c r="M23" s="17">
        <f>M18</f>
        <v>110</v>
      </c>
      <c r="N23" s="17">
        <f>-N18-N22+90</f>
        <v>0.5</v>
      </c>
      <c r="O23" s="17">
        <f>O18</f>
        <v>2.4</v>
      </c>
      <c r="P23" s="17">
        <f>-P18-P22+90</f>
        <v>0.9000000000000057</v>
      </c>
      <c r="Q23" s="17">
        <f>Q18</f>
        <v>2.3</v>
      </c>
    </row>
    <row r="24" spans="1:17" s="28" customFormat="1" ht="12.75">
      <c r="A24" s="26" t="s">
        <v>38</v>
      </c>
      <c r="B24" s="27"/>
      <c r="C24" s="27"/>
      <c r="D24" s="27">
        <f>-D20-D22+90</f>
        <v>-4.900000000000006</v>
      </c>
      <c r="E24" s="27">
        <f>E20</f>
        <v>7.4</v>
      </c>
      <c r="F24" s="27">
        <f>-F20-F22+90</f>
        <v>17.599999999999994</v>
      </c>
      <c r="G24" s="27">
        <f>G20</f>
        <v>18</v>
      </c>
      <c r="H24" s="27">
        <f>-H20-H22+90</f>
        <v>40</v>
      </c>
      <c r="I24" s="27">
        <f>I20</f>
        <v>10</v>
      </c>
      <c r="J24" s="27">
        <f>-J20-J22+90</f>
        <v>23</v>
      </c>
      <c r="K24" s="27">
        <f>K20</f>
        <v>12</v>
      </c>
      <c r="L24" s="27">
        <f>-L20-L22+90</f>
        <v>21</v>
      </c>
      <c r="M24" s="27">
        <f>M20</f>
        <v>30</v>
      </c>
      <c r="N24" s="27">
        <f>-N20-N22+90</f>
        <v>-0.7999999999999972</v>
      </c>
      <c r="O24" s="27">
        <f>O20</f>
        <v>2.9</v>
      </c>
      <c r="P24" s="27">
        <f>-P20-P22+90</f>
        <v>-0.7999999999999972</v>
      </c>
      <c r="Q24" s="27">
        <f>Q20</f>
        <v>2.8</v>
      </c>
    </row>
    <row r="29" spans="3:9" ht="12.75">
      <c r="C29"/>
      <c r="G29" t="s">
        <v>5</v>
      </c>
      <c r="I29" t="s">
        <v>6</v>
      </c>
    </row>
    <row r="30" spans="3:10" ht="12.75">
      <c r="C30" s="15" t="s">
        <v>12</v>
      </c>
      <c r="D30" s="15"/>
      <c r="E30" s="16" t="s">
        <v>14</v>
      </c>
      <c r="F30" s="16"/>
      <c r="G30" s="37" t="s">
        <v>13</v>
      </c>
      <c r="H30" s="37"/>
      <c r="I30" s="19" t="s">
        <v>15</v>
      </c>
      <c r="J30" s="20"/>
    </row>
    <row r="31" spans="2:10" ht="12.75">
      <c r="B31" s="10">
        <f>D9</f>
        <v>37437</v>
      </c>
      <c r="C31" s="35">
        <f>D17</f>
        <v>0.36</v>
      </c>
      <c r="D31" s="35">
        <f>E17</f>
        <v>0.13</v>
      </c>
      <c r="E31" s="36">
        <f>D19</f>
        <v>0.51</v>
      </c>
      <c r="F31" s="36">
        <f>E19</f>
        <v>0.13</v>
      </c>
      <c r="G31" s="38">
        <f>D23</f>
        <v>14</v>
      </c>
      <c r="H31" s="38">
        <f>E23</f>
        <v>10</v>
      </c>
      <c r="I31" s="39">
        <f>D20</f>
        <v>5.9</v>
      </c>
      <c r="J31" s="34">
        <f>E20</f>
        <v>7.4</v>
      </c>
    </row>
    <row r="32" spans="2:10" ht="12.75">
      <c r="B32" s="10">
        <f>F9</f>
        <v>37590</v>
      </c>
      <c r="C32" s="35">
        <f>F17</f>
        <v>0.55</v>
      </c>
      <c r="D32" s="35">
        <f>G17</f>
        <v>0.25</v>
      </c>
      <c r="E32" s="36">
        <f>H19</f>
        <v>0.56</v>
      </c>
      <c r="F32" s="36">
        <f>I19</f>
        <v>0.22</v>
      </c>
      <c r="G32" s="38">
        <f>F23</f>
        <v>20.799999999999997</v>
      </c>
      <c r="H32" s="38">
        <f>G23</f>
        <v>13</v>
      </c>
      <c r="I32" s="39">
        <f>F20</f>
        <v>5.4</v>
      </c>
      <c r="J32" s="34">
        <f>G20</f>
        <v>18</v>
      </c>
    </row>
    <row r="33" spans="2:10" s="21" customFormat="1" ht="12.75">
      <c r="B33" s="10">
        <f>H9</f>
        <v>37652</v>
      </c>
      <c r="C33" s="35">
        <f>J17</f>
        <v>0.2</v>
      </c>
      <c r="D33" s="35">
        <f>K17</f>
        <v>0.11</v>
      </c>
      <c r="E33" s="36">
        <f>J19</f>
        <v>0.26</v>
      </c>
      <c r="F33" s="36">
        <f>K19</f>
        <v>0.11</v>
      </c>
      <c r="G33" s="38">
        <f>J23</f>
        <v>-29</v>
      </c>
      <c r="H33" s="38">
        <f>K23</f>
        <v>16</v>
      </c>
      <c r="I33" s="39">
        <f>J20</f>
        <v>-24</v>
      </c>
      <c r="J33" s="34">
        <f>K20</f>
        <v>12</v>
      </c>
    </row>
    <row r="34" spans="2:10" ht="12.75">
      <c r="B34" s="22" t="str">
        <f>L9</f>
        <v>Late Apr-07 run</v>
      </c>
      <c r="C34" s="35">
        <f>P17</f>
        <v>0.39</v>
      </c>
      <c r="D34" s="35">
        <f>Q17</f>
        <v>0.034</v>
      </c>
      <c r="E34" s="36">
        <f>P19</f>
        <v>0.34</v>
      </c>
      <c r="F34" s="36">
        <f>Q19</f>
        <v>0.032</v>
      </c>
      <c r="G34" s="38">
        <f>P23</f>
        <v>0.9000000000000057</v>
      </c>
      <c r="H34" s="38">
        <f>Q23</f>
        <v>2.3</v>
      </c>
      <c r="I34" s="39">
        <f>P20</f>
        <v>2.8</v>
      </c>
      <c r="J34" s="34">
        <f>Q20</f>
        <v>2.8</v>
      </c>
    </row>
    <row r="35" spans="4:10" ht="12.75">
      <c r="D35" s="8"/>
      <c r="E35" s="8"/>
      <c r="F35" s="8"/>
      <c r="G35" s="8"/>
      <c r="H35" s="8"/>
      <c r="I35" s="8"/>
      <c r="J35" s="8"/>
    </row>
    <row r="36" spans="4:10" ht="12.75">
      <c r="D36" s="8"/>
      <c r="E36" s="8"/>
      <c r="F36" s="8"/>
      <c r="G36" s="8"/>
      <c r="H36" s="8"/>
      <c r="I36" s="8"/>
      <c r="J36" s="8"/>
    </row>
    <row r="37" spans="4:10" ht="12.75">
      <c r="D37" s="8"/>
      <c r="E37" s="8"/>
      <c r="F37" s="8"/>
      <c r="G37" s="8"/>
      <c r="H37" s="8"/>
      <c r="I37" s="8"/>
      <c r="J37" s="8"/>
    </row>
    <row r="40" ht="12.75">
      <c r="C40" s="4" t="s">
        <v>51</v>
      </c>
    </row>
  </sheetData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56" sqref="H56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Vaillancourt</cp:lastModifiedBy>
  <cp:category/>
  <cp:version/>
  <cp:contentType/>
  <cp:contentStatus/>
</cp:coreProperties>
</file>