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20" windowWidth="26180" windowHeight="15060" activeTab="0"/>
  </bookViews>
  <sheets>
    <sheet name="MODEL" sheetId="1" r:id="rId1"/>
    <sheet name="scratch_main" sheetId="2" r:id="rId2"/>
    <sheet name="scratch_temp" sheetId="3" r:id="rId3"/>
    <sheet name="quadratic_fit" sheetId="4" r:id="rId4"/>
  </sheets>
  <definedNames/>
  <calcPr fullCalcOnLoad="1"/>
</workbook>
</file>

<file path=xl/sharedStrings.xml><?xml version="1.0" encoding="utf-8"?>
<sst xmlns="http://schemas.openxmlformats.org/spreadsheetml/2006/main" count="1634" uniqueCount="86">
  <si>
    <t>SHARP Pointing, 2007 Apr 27 - May 1</t>
  </si>
  <si>
    <t>outlier</t>
  </si>
  <si>
    <t>CAL_CRL2688</t>
  </si>
  <si>
    <t>CAL_G45.1</t>
  </si>
  <si>
    <t>blank</t>
  </si>
  <si>
    <t>SHARP realigned</t>
  </si>
  <si>
    <t>adjust M3</t>
  </si>
  <si>
    <t>Venus</t>
  </si>
  <si>
    <t>Jupiter</t>
  </si>
  <si>
    <t>Saturn</t>
  </si>
  <si>
    <t>CAL_IRC10216</t>
  </si>
  <si>
    <t>dTAZOF_B (rad/rad)</t>
  </si>
  <si>
    <t>dTAZOF_C (rad/rad2)</t>
  </si>
  <si>
    <t>dTZAOF_B (rad/rad)</t>
  </si>
  <si>
    <t>dTZAOF_C (rad/rad2)</t>
  </si>
  <si>
    <t>CALLISTO</t>
  </si>
  <si>
    <t>sharcsolve reduction</t>
  </si>
  <si>
    <t>NORMAL REFERENCE PIXEL = (16.5, 6.5)</t>
  </si>
  <si>
    <t>UT0 (hr)</t>
  </si>
  <si>
    <t>FAZO (")</t>
  </si>
  <si>
    <t>FZAO (")</t>
  </si>
  <si>
    <t>dFAZO/dUT ("/hr)</t>
  </si>
  <si>
    <t>X0 (mm)</t>
  </si>
  <si>
    <t>Y0 (mm)</t>
  </si>
  <si>
    <t>dFAZO/dT ("/C)</t>
  </si>
  <si>
    <t>mean (")</t>
  </si>
  <si>
    <t>dFZAO/dUT ("/hr)</t>
  </si>
  <si>
    <t>dFAZO/dX ("/mm)</t>
  </si>
  <si>
    <t>dFZAO/dY ("/mm)</t>
  </si>
  <si>
    <t>dFZAO/dT ("/C)</t>
  </si>
  <si>
    <t>rms (")</t>
  </si>
  <si>
    <t>cos(AZ) (")</t>
  </si>
  <si>
    <t>sin(AZ) (")</t>
  </si>
  <si>
    <t>model</t>
  </si>
  <si>
    <t>residual</t>
  </si>
  <si>
    <t>comment</t>
  </si>
  <si>
    <t>scan</t>
  </si>
  <si>
    <t>UT</t>
  </si>
  <si>
    <t>AZ</t>
  </si>
  <si>
    <t>ZA</t>
  </si>
  <si>
    <t>FAZO</t>
  </si>
  <si>
    <t>FZAO</t>
  </si>
  <si>
    <t>x_pos</t>
  </si>
  <si>
    <t>y_pos/offset</t>
  </si>
  <si>
    <t>temperature</t>
  </si>
  <si>
    <t>humidity</t>
  </si>
  <si>
    <t>tau225</t>
  </si>
  <si>
    <t>(hr)</t>
  </si>
  <si>
    <t>(deg)</t>
  </si>
  <si>
    <t>(")</t>
  </si>
  <si>
    <t>(mm)</t>
  </si>
  <si>
    <t>(deg C)</t>
  </si>
  <si>
    <t>(header)</t>
  </si>
  <si>
    <t>el:</t>
  </si>
  <si>
    <t>MODEL:</t>
  </si>
  <si>
    <t>!</t>
  </si>
  <si>
    <t>CONSTANT</t>
  </si>
  <si>
    <t>350um</t>
  </si>
  <si>
    <t>CAL_OH231</t>
  </si>
  <si>
    <t>450um</t>
  </si>
  <si>
    <t>VESTA</t>
  </si>
  <si>
    <t>TEMPERAT</t>
  </si>
  <si>
    <t>x</t>
  </si>
  <si>
    <t>y</t>
  </si>
  <si>
    <t>x(rad)</t>
  </si>
  <si>
    <t>y(rad)</t>
  </si>
  <si>
    <t>x^2</t>
  </si>
  <si>
    <t>x^3</t>
  </si>
  <si>
    <t>x^4</t>
  </si>
  <si>
    <t>xy</t>
  </si>
  <si>
    <t>x^2y</t>
  </si>
  <si>
    <t>sum1</t>
  </si>
  <si>
    <t>sumx</t>
  </si>
  <si>
    <t>sumx^2</t>
  </si>
  <si>
    <t>sumx^3</t>
  </si>
  <si>
    <t>sumx^4</t>
  </si>
  <si>
    <t>sumy</t>
  </si>
  <si>
    <t>sumxy</t>
  </si>
  <si>
    <t>sumx^2y</t>
  </si>
  <si>
    <t>determ.</t>
  </si>
  <si>
    <t>const.</t>
  </si>
  <si>
    <t>const. "</t>
  </si>
  <si>
    <t>linear</t>
  </si>
  <si>
    <t>quad.</t>
  </si>
  <si>
    <t>sweep/box mode only</t>
  </si>
  <si>
    <t>CDD, 2007 May 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</si>
</sst>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E+000"/>
  </numFmts>
  <fonts count="1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7.5"/>
      <name val="Arial"/>
      <family val="5"/>
    </font>
    <font>
      <sz val="8.3"/>
      <name val="Arial"/>
      <family val="5"/>
    </font>
    <font>
      <b/>
      <sz val="8.3"/>
      <name val="Arial"/>
      <family val="5"/>
    </font>
    <font>
      <sz val="7.2"/>
      <name val="Arial"/>
      <family val="5"/>
    </font>
    <font>
      <sz val="7.3"/>
      <name val="Arial"/>
      <family val="5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68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MODEL!$H$23:$H$1010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2399482"/>
        <c:axId val="21595339"/>
      </c:scatterChart>
      <c:valAx>
        <c:axId val="239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crossBetween val="midCat"/>
        <c:dispUnits/>
      </c:valAx>
      <c:valAx>
        <c:axId val="21595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MODEL!$B$23:$B$1010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5881076"/>
        <c:axId val="52929685"/>
      </c:scatterChart>
      <c:valAx>
        <c:axId val="5881076"/>
        <c:scaling>
          <c:orientation val="minMax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crossBetween val="midCat"/>
        <c:dispUnits/>
      </c:valAx>
      <c:valAx>
        <c:axId val="5292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MODEL!$C$23:$C$1010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6605118"/>
        <c:axId val="59446063"/>
      </c:scatterChart>
      <c:valAx>
        <c:axId val="66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6063"/>
        <c:crosses val="autoZero"/>
        <c:crossBetween val="midCat"/>
        <c:dispUnits/>
      </c:valAx>
      <c:valAx>
        <c:axId val="5944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MODEL!$C$23:$C$1010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65252520"/>
        <c:axId val="50401769"/>
      </c:scatterChart>
      <c:valAx>
        <c:axId val="6525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1769"/>
        <c:crosses val="autoZero"/>
        <c:crossBetween val="midCat"/>
        <c:dispUnits/>
      </c:valAx>
      <c:valAx>
        <c:axId val="50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25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MODEL!$K$23:$K$1010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50962738"/>
        <c:axId val="56011459"/>
      </c:scatterChart>
      <c:valAx>
        <c:axId val="5096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 val="autoZero"/>
        <c:crossBetween val="midCat"/>
        <c:dispUnits/>
      </c:valAx>
      <c:valAx>
        <c:axId val="5601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MODEL!$L$23:$L$1010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34341084"/>
        <c:axId val="40634301"/>
      </c:scatterChart>
      <c:valAx>
        <c:axId val="3434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4301"/>
        <c:crosses val="autoZero"/>
        <c:crossBetween val="midCat"/>
        <c:dispUnits/>
      </c:val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MODEL!$J$23:$J$1010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60140324"/>
        <c:axId val="4392005"/>
      </c:scatterChart>
      <c:valAx>
        <c:axId val="6014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crossBetween val="midCat"/>
        <c:dispUnits/>
      </c:valAx>
      <c:valAx>
        <c:axId val="439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MODEL!$D$23:$D$1010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39528046"/>
        <c:axId val="20208095"/>
      </c:scatterChart>
      <c:val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crossBetween val="midCat"/>
        <c:dispUnits/>
        <c:majorUnit val="90"/>
        <c:minorUnit val="30"/>
      </c:valAx>
      <c:valAx>
        <c:axId val="2020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MODEL!$E$23:$E$1010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47655128"/>
        <c:axId val="26242969"/>
      </c:scatterChart>
      <c:val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crossBetween val="midCat"/>
        <c:dispUnits/>
      </c:valAx>
      <c:valAx>
        <c:axId val="262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MODEL!$I$23:$I$1010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34860130"/>
        <c:axId val="45305715"/>
      </c:scatterChart>
      <c:val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crossBetween val="midCat"/>
        <c:dispUnits/>
      </c:val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MODEL!$J$23:$J$1010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5098252"/>
        <c:axId val="45884269"/>
      </c:scatterChart>
      <c:valAx>
        <c:axId val="509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 val="autoZero"/>
        <c:crossBetween val="midCat"/>
        <c:dispUnits/>
      </c:valAx>
      <c:valAx>
        <c:axId val="458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MODEL!$D$23:$D$1010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10305238"/>
        <c:axId val="25638279"/>
      </c:scatterChart>
      <c:valAx>
        <c:axId val="1030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crossBetween val="midCat"/>
        <c:dispUnits/>
        <c:majorUnit val="90"/>
        <c:minorUnit val="30"/>
      </c:valAx>
      <c:valAx>
        <c:axId val="25638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MODEL!$E$23:$E$1010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29417920"/>
        <c:axId val="63434689"/>
      </c:scatterChart>
      <c:valAx>
        <c:axId val="2941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4689"/>
        <c:crosses val="autoZero"/>
        <c:crossBetween val="midCat"/>
        <c:dispUnits/>
      </c:valAx>
      <c:valAx>
        <c:axId val="63434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MODEL!$B$23:$B$1010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34041290"/>
        <c:axId val="37936155"/>
      </c:scatterChart>
      <c:valAx>
        <c:axId val="34041290"/>
        <c:scaling>
          <c:orientation val="minMax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6155"/>
        <c:crosses val="autoZero"/>
        <c:crossBetween val="midCat"/>
        <c:dispUnits/>
      </c:valAx>
      <c:valAx>
        <c:axId val="379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17</xdr:row>
      <xdr:rowOff>47625</xdr:rowOff>
    </xdr:from>
    <xdr:to>
      <xdr:col>24</xdr:col>
      <xdr:colOff>466725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3039725" y="2695575"/>
        <a:ext cx="46291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38</xdr:row>
      <xdr:rowOff>28575</xdr:rowOff>
    </xdr:from>
    <xdr:to>
      <xdr:col>24</xdr:col>
      <xdr:colOff>476250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13039725" y="5876925"/>
        <a:ext cx="46386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17</xdr:row>
      <xdr:rowOff>47625</xdr:rowOff>
    </xdr:from>
    <xdr:to>
      <xdr:col>32</xdr:col>
      <xdr:colOff>428625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7859375" y="2695575"/>
        <a:ext cx="4648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47625</xdr:colOff>
      <xdr:row>38</xdr:row>
      <xdr:rowOff>28575</xdr:rowOff>
    </xdr:from>
    <xdr:to>
      <xdr:col>32</xdr:col>
      <xdr:colOff>447675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17859375" y="5876925"/>
        <a:ext cx="46672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123825</xdr:colOff>
      <xdr:row>82</xdr:row>
      <xdr:rowOff>85725</xdr:rowOff>
    </xdr:from>
    <xdr:to>
      <xdr:col>24</xdr:col>
      <xdr:colOff>495300</xdr:colOff>
      <xdr:row>102</xdr:row>
      <xdr:rowOff>47625</xdr:rowOff>
    </xdr:to>
    <xdr:graphicFrame>
      <xdr:nvGraphicFramePr>
        <xdr:cNvPr id="5" name="Chart 5"/>
        <xdr:cNvGraphicFramePr/>
      </xdr:nvGraphicFramePr>
      <xdr:xfrm>
        <a:off x="13058775" y="12639675"/>
        <a:ext cx="46386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114300</xdr:colOff>
      <xdr:row>102</xdr:row>
      <xdr:rowOff>85725</xdr:rowOff>
    </xdr:from>
    <xdr:to>
      <xdr:col>24</xdr:col>
      <xdr:colOff>495300</xdr:colOff>
      <xdr:row>122</xdr:row>
      <xdr:rowOff>47625</xdr:rowOff>
    </xdr:to>
    <xdr:graphicFrame>
      <xdr:nvGraphicFramePr>
        <xdr:cNvPr id="6" name="Chart 6"/>
        <xdr:cNvGraphicFramePr/>
      </xdr:nvGraphicFramePr>
      <xdr:xfrm>
        <a:off x="13049250" y="15687675"/>
        <a:ext cx="4648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66675</xdr:colOff>
      <xdr:row>82</xdr:row>
      <xdr:rowOff>76200</xdr:rowOff>
    </xdr:from>
    <xdr:to>
      <xdr:col>32</xdr:col>
      <xdr:colOff>457200</xdr:colOff>
      <xdr:row>102</xdr:row>
      <xdr:rowOff>47625</xdr:rowOff>
    </xdr:to>
    <xdr:graphicFrame>
      <xdr:nvGraphicFramePr>
        <xdr:cNvPr id="7" name="Chart 7"/>
        <xdr:cNvGraphicFramePr/>
      </xdr:nvGraphicFramePr>
      <xdr:xfrm>
        <a:off x="17878425" y="12630150"/>
        <a:ext cx="4657725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57150</xdr:colOff>
      <xdr:row>102</xdr:row>
      <xdr:rowOff>114300</xdr:rowOff>
    </xdr:from>
    <xdr:to>
      <xdr:col>32</xdr:col>
      <xdr:colOff>457200</xdr:colOff>
      <xdr:row>122</xdr:row>
      <xdr:rowOff>47625</xdr:rowOff>
    </xdr:to>
    <xdr:graphicFrame>
      <xdr:nvGraphicFramePr>
        <xdr:cNvPr id="8" name="Chart 8"/>
        <xdr:cNvGraphicFramePr/>
      </xdr:nvGraphicFramePr>
      <xdr:xfrm>
        <a:off x="17868900" y="15716250"/>
        <a:ext cx="4667250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104775</xdr:colOff>
      <xdr:row>122</xdr:row>
      <xdr:rowOff>114300</xdr:rowOff>
    </xdr:from>
    <xdr:to>
      <xdr:col>24</xdr:col>
      <xdr:colOff>495300</xdr:colOff>
      <xdr:row>142</xdr:row>
      <xdr:rowOff>76200</xdr:rowOff>
    </xdr:to>
    <xdr:graphicFrame>
      <xdr:nvGraphicFramePr>
        <xdr:cNvPr id="9" name="Chart 9"/>
        <xdr:cNvGraphicFramePr/>
      </xdr:nvGraphicFramePr>
      <xdr:xfrm>
        <a:off x="13039725" y="18764250"/>
        <a:ext cx="4657725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58</xdr:row>
      <xdr:rowOff>47625</xdr:rowOff>
    </xdr:from>
    <xdr:to>
      <xdr:col>24</xdr:col>
      <xdr:colOff>476250</xdr:colOff>
      <xdr:row>78</xdr:row>
      <xdr:rowOff>38100</xdr:rowOff>
    </xdr:to>
    <xdr:graphicFrame>
      <xdr:nvGraphicFramePr>
        <xdr:cNvPr id="10" name="Chart 10"/>
        <xdr:cNvGraphicFramePr/>
      </xdr:nvGraphicFramePr>
      <xdr:xfrm>
        <a:off x="13049250" y="8943975"/>
        <a:ext cx="4629150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58</xdr:row>
      <xdr:rowOff>66675</xdr:rowOff>
    </xdr:from>
    <xdr:to>
      <xdr:col>32</xdr:col>
      <xdr:colOff>428625</xdr:colOff>
      <xdr:row>78</xdr:row>
      <xdr:rowOff>47625</xdr:rowOff>
    </xdr:to>
    <xdr:graphicFrame>
      <xdr:nvGraphicFramePr>
        <xdr:cNvPr id="11" name="Chart 11"/>
        <xdr:cNvGraphicFramePr/>
      </xdr:nvGraphicFramePr>
      <xdr:xfrm>
        <a:off x="17868900" y="8963025"/>
        <a:ext cx="4638675" cy="3028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122</xdr:row>
      <xdr:rowOff>114300</xdr:rowOff>
    </xdr:from>
    <xdr:to>
      <xdr:col>32</xdr:col>
      <xdr:colOff>447675</xdr:colOff>
      <xdr:row>142</xdr:row>
      <xdr:rowOff>114300</xdr:rowOff>
    </xdr:to>
    <xdr:graphicFrame>
      <xdr:nvGraphicFramePr>
        <xdr:cNvPr id="12" name="Chart 12"/>
        <xdr:cNvGraphicFramePr/>
      </xdr:nvGraphicFramePr>
      <xdr:xfrm>
        <a:off x="17878425" y="18764250"/>
        <a:ext cx="4648200" cy="3048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104775</xdr:colOff>
      <xdr:row>143</xdr:row>
      <xdr:rowOff>38100</xdr:rowOff>
    </xdr:from>
    <xdr:to>
      <xdr:col>24</xdr:col>
      <xdr:colOff>485775</xdr:colOff>
      <xdr:row>163</xdr:row>
      <xdr:rowOff>9525</xdr:rowOff>
    </xdr:to>
    <xdr:graphicFrame>
      <xdr:nvGraphicFramePr>
        <xdr:cNvPr id="13" name="Chart 13"/>
        <xdr:cNvGraphicFramePr/>
      </xdr:nvGraphicFramePr>
      <xdr:xfrm>
        <a:off x="13039725" y="21888450"/>
        <a:ext cx="4648200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76200</xdr:colOff>
      <xdr:row>143</xdr:row>
      <xdr:rowOff>38100</xdr:rowOff>
    </xdr:from>
    <xdr:to>
      <xdr:col>32</xdr:col>
      <xdr:colOff>447675</xdr:colOff>
      <xdr:row>163</xdr:row>
      <xdr:rowOff>0</xdr:rowOff>
    </xdr:to>
    <xdr:graphicFrame>
      <xdr:nvGraphicFramePr>
        <xdr:cNvPr id="14" name="Chart 14"/>
        <xdr:cNvGraphicFramePr/>
      </xdr:nvGraphicFramePr>
      <xdr:xfrm>
        <a:off x="17887950" y="21888450"/>
        <a:ext cx="46386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4"/>
  <sheetViews>
    <sheetView tabSelected="1" workbookViewId="0" topLeftCell="A1">
      <selection activeCell="G8" sqref="G8"/>
    </sheetView>
  </sheetViews>
  <sheetFormatPr defaultColWidth="11.421875" defaultRowHeight="12.75"/>
  <cols>
    <col min="1" max="1" width="10.421875" style="1" customWidth="1"/>
    <col min="2" max="5" width="9.140625" style="1" customWidth="1"/>
    <col min="6" max="7" width="16.7109375" style="1" customWidth="1"/>
    <col min="8" max="8" width="15.8515625" style="1" customWidth="1"/>
    <col min="9" max="9" width="15.421875" style="1" customWidth="1"/>
    <col min="10" max="12" width="10.8515625" style="1" customWidth="1"/>
    <col min="13" max="14" width="9.140625" style="1" customWidth="1"/>
    <col min="15" max="16" width="11.140625" style="1" customWidth="1"/>
    <col min="17" max="16384" width="9.140625" style="1" customWidth="1"/>
  </cols>
  <sheetData>
    <row r="1" spans="2:6" ht="12">
      <c r="B1" t="s">
        <v>0</v>
      </c>
      <c r="F1" s="1" t="s">
        <v>16</v>
      </c>
    </row>
    <row r="2" spans="2:12" ht="12">
      <c r="B2" t="s">
        <v>85</v>
      </c>
      <c r="F2" s="1" t="s">
        <v>17</v>
      </c>
      <c r="L2" s="2"/>
    </row>
    <row r="3" spans="2:16" ht="12">
      <c r="B3" t="s">
        <v>84</v>
      </c>
      <c r="K3" s="2"/>
      <c r="M3" s="3"/>
      <c r="N3" s="3"/>
      <c r="O3" s="3"/>
      <c r="P3" s="3"/>
    </row>
    <row r="4" spans="3:7" ht="12">
      <c r="C4" s="4" t="s">
        <v>18</v>
      </c>
      <c r="F4" s="4" t="s">
        <v>19</v>
      </c>
      <c r="G4" s="4" t="s">
        <v>20</v>
      </c>
    </row>
    <row r="5" spans="3:7" ht="12">
      <c r="C5" s="1">
        <v>10</v>
      </c>
      <c r="E5" s="25"/>
      <c r="F5" s="3">
        <v>-130</v>
      </c>
      <c r="G5" s="18">
        <v>86.4</v>
      </c>
    </row>
    <row r="6" spans="5:7" ht="12">
      <c r="E6" s="25"/>
      <c r="F6" s="3"/>
      <c r="G6" s="3"/>
    </row>
    <row r="7" spans="3:16" ht="12">
      <c r="C7" s="4" t="s">
        <v>21</v>
      </c>
      <c r="F7" s="24" t="s">
        <v>11</v>
      </c>
      <c r="G7" s="24" t="s">
        <v>13</v>
      </c>
      <c r="H7" s="4" t="s">
        <v>22</v>
      </c>
      <c r="I7" s="4" t="s">
        <v>23</v>
      </c>
      <c r="J7" s="4" t="s">
        <v>24</v>
      </c>
      <c r="K7" s="4"/>
      <c r="L7" s="4"/>
      <c r="O7" s="4" t="s">
        <v>25</v>
      </c>
      <c r="P7" s="4" t="s">
        <v>25</v>
      </c>
    </row>
    <row r="8" spans="3:16" ht="12">
      <c r="C8" s="5">
        <v>0.25005239596388806</v>
      </c>
      <c r="E8" s="25"/>
      <c r="F8" s="6">
        <v>8.8E-05</v>
      </c>
      <c r="G8" s="6">
        <v>-9E-06</v>
      </c>
      <c r="H8" s="1">
        <v>-10.85</v>
      </c>
      <c r="I8" s="1">
        <v>0</v>
      </c>
      <c r="J8" s="5">
        <v>-0.9787909115701711</v>
      </c>
      <c r="K8" s="6"/>
      <c r="N8" s="25"/>
      <c r="O8" s="3">
        <f>AVERAGE(O22:O1000)</f>
        <v>-0.01652727743626272</v>
      </c>
      <c r="P8" s="3">
        <f>AVERAGE(P22:P1000)</f>
        <v>0.02229800795896981</v>
      </c>
    </row>
    <row r="9" spans="5:16" ht="12">
      <c r="E9" s="25"/>
      <c r="F9" s="6"/>
      <c r="G9" s="6"/>
      <c r="K9" s="6"/>
      <c r="N9" s="25"/>
      <c r="O9" s="3"/>
      <c r="P9" s="3"/>
    </row>
    <row r="10" spans="3:16" ht="12">
      <c r="C10" s="4" t="s">
        <v>26</v>
      </c>
      <c r="F10" s="24" t="s">
        <v>12</v>
      </c>
      <c r="G10" s="24" t="s">
        <v>14</v>
      </c>
      <c r="H10" s="4" t="s">
        <v>27</v>
      </c>
      <c r="I10" s="4" t="s">
        <v>28</v>
      </c>
      <c r="J10" s="4" t="s">
        <v>29</v>
      </c>
      <c r="K10" s="4"/>
      <c r="L10" s="4"/>
      <c r="O10" s="4" t="s">
        <v>30</v>
      </c>
      <c r="P10" s="4" t="s">
        <v>30</v>
      </c>
    </row>
    <row r="11" spans="3:16" ht="16.5" customHeight="1">
      <c r="C11" s="5">
        <v>0.9039258298959412</v>
      </c>
      <c r="E11" s="25"/>
      <c r="F11" s="6">
        <v>-4.9E-05</v>
      </c>
      <c r="G11" s="6">
        <v>2.9E-05</v>
      </c>
      <c r="H11" s="1">
        <v>40</v>
      </c>
      <c r="I11" s="1">
        <v>-40</v>
      </c>
      <c r="J11" s="5">
        <v>-0.7262574812245521</v>
      </c>
      <c r="O11" s="7">
        <f>STDEV(O22:O1000)</f>
        <v>1.5054966976643418</v>
      </c>
      <c r="P11" s="7">
        <f>STDEV(P22:P1000)</f>
        <v>2.140798803320362</v>
      </c>
    </row>
    <row r="12" spans="5:16" ht="12" customHeight="1">
      <c r="E12" s="25"/>
      <c r="F12" s="6"/>
      <c r="G12" s="6"/>
      <c r="O12" s="7"/>
      <c r="P12" s="8"/>
    </row>
    <row r="13" spans="6:16" ht="12">
      <c r="F13" s="1" t="s">
        <v>31</v>
      </c>
      <c r="G13" s="6" t="s">
        <v>32</v>
      </c>
      <c r="O13" s="8"/>
      <c r="P13" s="8"/>
    </row>
    <row r="14" spans="6:16" ht="12">
      <c r="F14" s="5">
        <v>2.2321555315065558</v>
      </c>
      <c r="G14" s="5">
        <v>1.3162591951098976</v>
      </c>
      <c r="O14" s="8"/>
      <c r="P14" s="8"/>
    </row>
    <row r="15" ht="12">
      <c r="G15" s="6"/>
    </row>
    <row r="16" spans="2:16" ht="1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 t="s">
        <v>33</v>
      </c>
      <c r="N16" s="9" t="s">
        <v>33</v>
      </c>
      <c r="O16" s="9" t="s">
        <v>34</v>
      </c>
      <c r="P16" s="9" t="s">
        <v>34</v>
      </c>
    </row>
    <row r="17" spans="1:16" ht="12">
      <c r="A17" s="10" t="s">
        <v>35</v>
      </c>
      <c r="B17" s="9" t="s">
        <v>36</v>
      </c>
      <c r="C17" s="9" t="s">
        <v>37</v>
      </c>
      <c r="D17" s="9" t="s">
        <v>38</v>
      </c>
      <c r="E17" s="9" t="s">
        <v>39</v>
      </c>
      <c r="F17" s="9" t="s">
        <v>40</v>
      </c>
      <c r="G17" s="9" t="s">
        <v>41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40</v>
      </c>
      <c r="N17" s="9" t="s">
        <v>41</v>
      </c>
      <c r="O17" s="9" t="s">
        <v>40</v>
      </c>
      <c r="P17" s="9" t="s">
        <v>41</v>
      </c>
    </row>
    <row r="18" spans="2:16" ht="12">
      <c r="B18" s="9"/>
      <c r="C18" s="9" t="s">
        <v>47</v>
      </c>
      <c r="D18" s="9" t="s">
        <v>48</v>
      </c>
      <c r="E18" s="9" t="s">
        <v>48</v>
      </c>
      <c r="F18" s="9" t="s">
        <v>49</v>
      </c>
      <c r="G18" s="9" t="s">
        <v>49</v>
      </c>
      <c r="H18" s="9" t="s">
        <v>50</v>
      </c>
      <c r="I18" s="9" t="s">
        <v>50</v>
      </c>
      <c r="J18" s="9" t="s">
        <v>51</v>
      </c>
      <c r="K18" s="9"/>
      <c r="L18" s="9" t="s">
        <v>52</v>
      </c>
      <c r="M18" s="9" t="s">
        <v>49</v>
      </c>
      <c r="N18" s="9" t="s">
        <v>49</v>
      </c>
      <c r="O18" s="9" t="s">
        <v>49</v>
      </c>
      <c r="P18" s="9" t="s">
        <v>49</v>
      </c>
    </row>
    <row r="19" spans="2:16" ht="12">
      <c r="B19" s="9"/>
      <c r="C19" s="9"/>
      <c r="D19" s="2" t="s">
        <v>53</v>
      </c>
      <c r="E19" s="9">
        <v>58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2">
      <c r="B20" s="11" t="s">
        <v>54</v>
      </c>
      <c r="C20" s="12">
        <v>10</v>
      </c>
      <c r="D20" s="9">
        <v>309</v>
      </c>
      <c r="E20" s="9">
        <f>90-E19</f>
        <v>32</v>
      </c>
      <c r="F20" s="3">
        <v>-151.7</v>
      </c>
      <c r="G20" s="3">
        <v>50.8</v>
      </c>
      <c r="H20" s="12">
        <v>-10.85</v>
      </c>
      <c r="I20" s="5">
        <v>0</v>
      </c>
      <c r="J20" s="5">
        <v>0</v>
      </c>
      <c r="K20" s="4"/>
      <c r="L20" s="4"/>
      <c r="M20" s="13">
        <f>F$5+F$8*E20*3600+F$11*E20*E20*PI()/180*3600+(H20-H$8)*H$11+J$8*J20+(C20-C$5)*C$8+F$14*COS(D20*PI()/180)</f>
        <v>-121.61031006775868</v>
      </c>
      <c r="N20" s="13">
        <f>G$5+G$8*E20*3600+G$11*E20*E20*PI()/180*3600+(I20-I$8)*I$11+J$11*J20+(C20-C$5)*C$11+G$14*SIN(D20*PI()/180)</f>
        <v>86.2061291911098</v>
      </c>
      <c r="O20" s="3">
        <f>F20-M20</f>
        <v>-30.089689932241313</v>
      </c>
      <c r="P20" s="3">
        <f>G20-N20</f>
        <v>-35.4061291911098</v>
      </c>
    </row>
    <row r="21" spans="2:16" ht="12">
      <c r="B21" s="9"/>
      <c r="C21" s="9"/>
      <c r="D21" s="9"/>
      <c r="E21" s="9"/>
      <c r="F21" s="9"/>
      <c r="G21" s="9"/>
      <c r="H21" s="14"/>
      <c r="I21" s="9"/>
      <c r="J21" s="9"/>
      <c r="K21" s="9"/>
      <c r="L21" s="9"/>
      <c r="M21" s="9"/>
      <c r="N21" s="9"/>
      <c r="O21" s="9"/>
      <c r="P21" s="9"/>
    </row>
    <row r="22" spans="2:16" ht="12">
      <c r="B22" s="15"/>
      <c r="C22" s="12"/>
      <c r="D22" s="3"/>
      <c r="E22" s="3"/>
      <c r="F22" s="3"/>
      <c r="G22" s="3"/>
      <c r="H22" s="12"/>
      <c r="I22" s="5"/>
      <c r="J22" s="12"/>
      <c r="K22" s="9"/>
      <c r="L22" s="12"/>
      <c r="M22" s="3"/>
      <c r="N22" s="3"/>
      <c r="O22" s="3"/>
      <c r="P22" s="3"/>
    </row>
    <row r="23" spans="2:16" ht="12">
      <c r="B23" s="15"/>
      <c r="C23" s="12"/>
      <c r="D23" s="3"/>
      <c r="E23" s="3"/>
      <c r="F23" s="3"/>
      <c r="G23" s="3"/>
      <c r="H23" s="12"/>
      <c r="I23" s="5"/>
      <c r="J23" s="12"/>
      <c r="K23" s="5"/>
      <c r="L23" s="12"/>
      <c r="M23" s="3"/>
      <c r="N23" s="3"/>
      <c r="O23" s="3"/>
      <c r="P23" s="3"/>
    </row>
    <row r="24" spans="2:17" ht="12">
      <c r="B24" s="16">
        <v>36442</v>
      </c>
      <c r="C24" s="17">
        <v>4.936</v>
      </c>
      <c r="D24" s="18">
        <v>90.4</v>
      </c>
      <c r="E24" s="18">
        <v>31.7</v>
      </c>
      <c r="F24" s="18">
        <v>-115.7</v>
      </c>
      <c r="G24" s="18">
        <v>93.6</v>
      </c>
      <c r="H24" s="19">
        <v>-10.85</v>
      </c>
      <c r="I24" s="19">
        <v>0</v>
      </c>
      <c r="J24" s="17">
        <v>0.539447428384736</v>
      </c>
      <c r="K24" s="12"/>
      <c r="L24" s="17"/>
      <c r="M24" s="3"/>
      <c r="N24" s="3"/>
      <c r="O24" s="3"/>
      <c r="P24" s="3"/>
      <c r="Q24"/>
    </row>
    <row r="25" spans="2:17" ht="12">
      <c r="B25" s="16">
        <v>36443</v>
      </c>
      <c r="C25" s="17">
        <v>5.055</v>
      </c>
      <c r="D25" s="18">
        <v>94.6</v>
      </c>
      <c r="E25" s="18">
        <v>36.2</v>
      </c>
      <c r="F25" s="18">
        <v>-116.3</v>
      </c>
      <c r="G25" s="18">
        <v>93.3</v>
      </c>
      <c r="H25" s="19">
        <v>-10.85</v>
      </c>
      <c r="I25" s="19">
        <v>0</v>
      </c>
      <c r="J25" s="17">
        <v>0.366618001301403</v>
      </c>
      <c r="K25" s="12"/>
      <c r="L25" s="17"/>
      <c r="M25" s="3"/>
      <c r="N25" s="3"/>
      <c r="O25" s="3"/>
      <c r="P25" s="3"/>
      <c r="Q25"/>
    </row>
    <row r="26" spans="2:17" ht="12">
      <c r="B26" s="16">
        <v>36444</v>
      </c>
      <c r="C26" s="17">
        <v>5.171</v>
      </c>
      <c r="D26" s="18">
        <v>95.4</v>
      </c>
      <c r="E26" s="18">
        <v>34.6</v>
      </c>
      <c r="F26" s="18">
        <v>-116.4</v>
      </c>
      <c r="G26" s="18">
        <v>93.6</v>
      </c>
      <c r="H26" s="19">
        <v>-10.85</v>
      </c>
      <c r="I26" s="19">
        <v>0</v>
      </c>
      <c r="J26" s="17">
        <v>0.281142578124319</v>
      </c>
      <c r="K26" s="12"/>
      <c r="L26" s="17"/>
      <c r="M26" s="3"/>
      <c r="N26" s="3"/>
      <c r="O26" s="3"/>
      <c r="P26" s="3"/>
      <c r="Q26"/>
    </row>
    <row r="27" spans="2:17" ht="12">
      <c r="B27" s="16">
        <v>36445</v>
      </c>
      <c r="C27" s="17">
        <v>5.287</v>
      </c>
      <c r="D27" s="18">
        <v>96.2</v>
      </c>
      <c r="E27" s="18">
        <v>33</v>
      </c>
      <c r="F27" s="18">
        <v>-116.5</v>
      </c>
      <c r="G27" s="18">
        <v>95.2</v>
      </c>
      <c r="H27" s="19">
        <v>-10.85</v>
      </c>
      <c r="I27" s="19">
        <v>0</v>
      </c>
      <c r="J27" s="17">
        <v>0.0688629557284863</v>
      </c>
      <c r="K27" s="12"/>
      <c r="L27" s="17"/>
      <c r="M27" s="3"/>
      <c r="N27" s="3"/>
      <c r="O27" s="3"/>
      <c r="P27" s="3"/>
      <c r="Q27"/>
    </row>
    <row r="28" spans="2:17" ht="12">
      <c r="B28" s="16">
        <v>36446</v>
      </c>
      <c r="C28" s="17">
        <v>5.393</v>
      </c>
      <c r="D28" s="18">
        <v>97</v>
      </c>
      <c r="E28" s="18">
        <v>31.5</v>
      </c>
      <c r="F28" s="18">
        <v>-116.4</v>
      </c>
      <c r="G28" s="18">
        <v>94.5</v>
      </c>
      <c r="H28" s="19">
        <v>-10.85</v>
      </c>
      <c r="I28" s="19">
        <v>0</v>
      </c>
      <c r="J28" s="17">
        <v>-0.11335937500068</v>
      </c>
      <c r="K28" s="12"/>
      <c r="L28" s="17"/>
      <c r="M28" s="3"/>
      <c r="N28" s="3"/>
      <c r="O28" s="3"/>
      <c r="P28" s="3"/>
      <c r="Q28"/>
    </row>
    <row r="29" spans="2:17" ht="12">
      <c r="B29" s="16">
        <v>36447</v>
      </c>
      <c r="C29" s="17">
        <v>5.498</v>
      </c>
      <c r="D29" s="18">
        <v>97.8</v>
      </c>
      <c r="E29" s="18">
        <v>30</v>
      </c>
      <c r="F29" s="18">
        <v>-116.4</v>
      </c>
      <c r="G29" s="18">
        <v>94.9</v>
      </c>
      <c r="H29" s="19">
        <v>-10.85</v>
      </c>
      <c r="I29" s="19">
        <v>0</v>
      </c>
      <c r="J29" s="17">
        <v>-0.235467122396513</v>
      </c>
      <c r="K29" s="12"/>
      <c r="L29" s="17"/>
      <c r="M29" s="3"/>
      <c r="N29" s="3"/>
      <c r="O29" s="3"/>
      <c r="P29" s="3"/>
      <c r="Q29"/>
    </row>
    <row r="30" spans="2:17" ht="12">
      <c r="B30" s="16">
        <v>36469</v>
      </c>
      <c r="C30" s="17">
        <v>9.72</v>
      </c>
      <c r="D30" s="18">
        <v>271.4</v>
      </c>
      <c r="E30" s="18">
        <v>36.2</v>
      </c>
      <c r="F30" s="18">
        <v>-117.8</v>
      </c>
      <c r="G30" s="18">
        <v>101.3</v>
      </c>
      <c r="H30" s="19">
        <v>-10.85</v>
      </c>
      <c r="I30" s="19">
        <v>0</v>
      </c>
      <c r="J30" s="17">
        <v>-3.0373702799486</v>
      </c>
      <c r="K30" s="12"/>
      <c r="L30" s="17"/>
      <c r="M30" s="3"/>
      <c r="N30" s="3"/>
      <c r="O30" s="3"/>
      <c r="P30" s="3"/>
      <c r="Q30"/>
    </row>
    <row r="31" spans="2:17" ht="12">
      <c r="B31" s="16">
        <v>36470</v>
      </c>
      <c r="C31" s="17">
        <v>9.824</v>
      </c>
      <c r="D31" s="18">
        <v>271.9</v>
      </c>
      <c r="E31" s="18">
        <v>37.7</v>
      </c>
      <c r="F31" s="18">
        <v>-116.1</v>
      </c>
      <c r="G31" s="18">
        <v>100.3</v>
      </c>
      <c r="H31" s="19">
        <v>-10.85</v>
      </c>
      <c r="I31" s="19">
        <v>0</v>
      </c>
      <c r="J31" s="17">
        <v>-2.87675162760486</v>
      </c>
      <c r="K31" s="12"/>
      <c r="L31" s="17"/>
      <c r="M31" s="3"/>
      <c r="N31" s="3"/>
      <c r="O31" s="3"/>
      <c r="P31" s="3"/>
      <c r="Q31"/>
    </row>
    <row r="32" spans="2:17" ht="12">
      <c r="B32" s="16">
        <v>36471</v>
      </c>
      <c r="C32" s="17">
        <v>9.912</v>
      </c>
      <c r="D32" s="18">
        <v>264.8</v>
      </c>
      <c r="E32" s="18">
        <v>34.3</v>
      </c>
      <c r="F32" s="18">
        <v>-114</v>
      </c>
      <c r="G32" s="18">
        <v>100.7</v>
      </c>
      <c r="H32" s="19">
        <v>-10.85</v>
      </c>
      <c r="I32" s="19">
        <v>0</v>
      </c>
      <c r="J32" s="17">
        <v>-2.90586962890694</v>
      </c>
      <c r="K32" s="12"/>
      <c r="L32" s="17"/>
      <c r="M32" s="3"/>
      <c r="N32" s="3"/>
      <c r="O32" s="3"/>
      <c r="P32" s="3"/>
      <c r="Q32"/>
    </row>
    <row r="33" spans="2:16" ht="12">
      <c r="B33" s="16">
        <v>36472</v>
      </c>
      <c r="C33" s="17">
        <v>9.963</v>
      </c>
      <c r="D33" s="18">
        <v>265.1</v>
      </c>
      <c r="E33" s="18">
        <v>35</v>
      </c>
      <c r="F33" s="18">
        <v>-113.2</v>
      </c>
      <c r="G33" s="18">
        <v>99.3</v>
      </c>
      <c r="H33" s="19">
        <v>-10.85</v>
      </c>
      <c r="I33" s="19">
        <v>0</v>
      </c>
      <c r="J33" s="17">
        <v>-3.0148273111986</v>
      </c>
      <c r="K33" s="12"/>
      <c r="L33" s="17"/>
      <c r="M33" s="3"/>
      <c r="N33" s="3"/>
      <c r="O33" s="3"/>
      <c r="P33" s="3"/>
    </row>
    <row r="34" spans="2:16" ht="12">
      <c r="B34" s="16">
        <v>36473</v>
      </c>
      <c r="C34" s="17">
        <v>10.023</v>
      </c>
      <c r="D34" s="18">
        <v>265.5</v>
      </c>
      <c r="E34" s="18">
        <v>35.8</v>
      </c>
      <c r="F34" s="18">
        <v>-115.6</v>
      </c>
      <c r="G34" s="18">
        <v>102.1</v>
      </c>
      <c r="H34" s="19">
        <v>-10.85</v>
      </c>
      <c r="I34" s="19">
        <v>0</v>
      </c>
      <c r="J34" s="17">
        <v>-3.14726725260486</v>
      </c>
      <c r="K34" s="12"/>
      <c r="L34" s="17"/>
      <c r="M34" s="3"/>
      <c r="N34" s="3"/>
      <c r="O34" s="3"/>
      <c r="P34" s="3"/>
    </row>
    <row r="35" spans="2:16" ht="12">
      <c r="B35" s="16">
        <v>36474</v>
      </c>
      <c r="C35" s="17">
        <v>10.099</v>
      </c>
      <c r="D35" s="18">
        <v>266</v>
      </c>
      <c r="E35" s="18">
        <v>36.9</v>
      </c>
      <c r="F35" s="18">
        <v>-115.3</v>
      </c>
      <c r="G35" s="18">
        <v>100.8</v>
      </c>
      <c r="H35" s="19">
        <v>-10.85</v>
      </c>
      <c r="I35" s="19">
        <v>0</v>
      </c>
      <c r="J35" s="17">
        <v>-3.03924886067777</v>
      </c>
      <c r="K35" s="12"/>
      <c r="L35" s="17"/>
      <c r="M35" s="3"/>
      <c r="N35" s="3"/>
      <c r="O35" s="3"/>
      <c r="P35" s="3"/>
    </row>
    <row r="36" spans="2:16" ht="12">
      <c r="B36" s="16">
        <v>36475</v>
      </c>
      <c r="C36" s="17">
        <v>10.152</v>
      </c>
      <c r="D36" s="18">
        <v>266.3</v>
      </c>
      <c r="E36" s="18">
        <v>37.7</v>
      </c>
      <c r="F36" s="18">
        <v>-114</v>
      </c>
      <c r="G36" s="18">
        <v>98.6</v>
      </c>
      <c r="H36" s="19">
        <v>-10.85</v>
      </c>
      <c r="I36" s="19">
        <v>0</v>
      </c>
      <c r="J36" s="17">
        <v>-3.06179182942777</v>
      </c>
      <c r="K36" s="12"/>
      <c r="L36" s="17"/>
      <c r="M36" s="3"/>
      <c r="N36" s="3"/>
      <c r="O36" s="3"/>
      <c r="P36" s="3"/>
    </row>
    <row r="37" spans="2:16" ht="12">
      <c r="B37" s="16">
        <v>36476</v>
      </c>
      <c r="C37" s="17">
        <v>10.196</v>
      </c>
      <c r="D37" s="18">
        <v>266.6</v>
      </c>
      <c r="E37" s="18">
        <v>38.3</v>
      </c>
      <c r="F37" s="18">
        <v>-113.1</v>
      </c>
      <c r="G37" s="18">
        <v>101.1</v>
      </c>
      <c r="H37" s="19">
        <v>-10.85</v>
      </c>
      <c r="I37" s="19">
        <v>0</v>
      </c>
      <c r="J37" s="17">
        <v>-3.15947802734444</v>
      </c>
      <c r="K37" s="12"/>
      <c r="L37" s="17"/>
      <c r="M37" s="3"/>
      <c r="N37" s="3"/>
      <c r="O37" s="3"/>
      <c r="P37" s="3"/>
    </row>
    <row r="38" spans="2:16" ht="12">
      <c r="B38" s="16">
        <v>36477</v>
      </c>
      <c r="C38" s="17">
        <v>10.269</v>
      </c>
      <c r="D38" s="18">
        <v>267.1</v>
      </c>
      <c r="E38" s="18">
        <v>39.3</v>
      </c>
      <c r="F38" s="18">
        <v>-115.6</v>
      </c>
      <c r="G38" s="18">
        <v>100</v>
      </c>
      <c r="H38" s="19">
        <v>-10.85</v>
      </c>
      <c r="I38" s="19">
        <v>0</v>
      </c>
      <c r="J38" s="17">
        <v>-3.23837841796943</v>
      </c>
      <c r="K38" s="12"/>
      <c r="L38" s="17"/>
      <c r="M38" s="3"/>
      <c r="N38" s="3"/>
      <c r="O38" s="3"/>
      <c r="P38" s="3"/>
    </row>
    <row r="39" spans="2:16" ht="12">
      <c r="B39" s="16">
        <v>36478</v>
      </c>
      <c r="C39" s="17">
        <v>10.337</v>
      </c>
      <c r="D39" s="18">
        <v>267.5</v>
      </c>
      <c r="E39" s="18">
        <v>40.3</v>
      </c>
      <c r="F39" s="18">
        <v>-115.1</v>
      </c>
      <c r="G39" s="18">
        <v>98.9</v>
      </c>
      <c r="H39" s="19">
        <v>-10.85</v>
      </c>
      <c r="I39" s="19">
        <v>0</v>
      </c>
      <c r="J39" s="17">
        <v>-3.32197526041736</v>
      </c>
      <c r="K39" s="12"/>
      <c r="L39" s="17"/>
      <c r="M39" s="3"/>
      <c r="N39" s="3"/>
      <c r="O39" s="3"/>
      <c r="P39" s="3"/>
    </row>
    <row r="40" spans="2:16" ht="12">
      <c r="B40" s="16">
        <v>36479</v>
      </c>
      <c r="C40" s="17">
        <v>10.454</v>
      </c>
      <c r="D40" s="18">
        <v>274.6</v>
      </c>
      <c r="E40" s="18">
        <v>46.6</v>
      </c>
      <c r="F40" s="18">
        <v>-118.2</v>
      </c>
      <c r="G40" s="18">
        <v>99.4</v>
      </c>
      <c r="H40" s="19">
        <v>-10.85</v>
      </c>
      <c r="I40" s="19">
        <v>0</v>
      </c>
      <c r="J40" s="17">
        <v>-3.51265120442777</v>
      </c>
      <c r="K40" s="12"/>
      <c r="L40" s="17"/>
      <c r="M40" s="3"/>
      <c r="N40" s="3"/>
      <c r="O40" s="3"/>
      <c r="P40" s="3"/>
    </row>
    <row r="41" spans="2:16" ht="12">
      <c r="B41" s="16">
        <v>36481</v>
      </c>
      <c r="C41" s="17">
        <v>10.754</v>
      </c>
      <c r="D41" s="18">
        <v>275.8</v>
      </c>
      <c r="E41" s="18">
        <v>50.8</v>
      </c>
      <c r="F41" s="18">
        <v>-116.1</v>
      </c>
      <c r="G41" s="18">
        <v>99</v>
      </c>
      <c r="H41" s="19">
        <v>-10.85</v>
      </c>
      <c r="I41" s="19">
        <v>0</v>
      </c>
      <c r="J41" s="17">
        <v>-3.6403946940111</v>
      </c>
      <c r="K41" s="12"/>
      <c r="L41" s="17"/>
      <c r="M41" s="3"/>
      <c r="N41" s="3"/>
      <c r="O41" s="3"/>
      <c r="P41" s="3"/>
    </row>
    <row r="42" spans="2:16" ht="12">
      <c r="B42" s="16">
        <v>36482</v>
      </c>
      <c r="C42" s="17">
        <v>10.82</v>
      </c>
      <c r="D42" s="18">
        <v>276</v>
      </c>
      <c r="E42" s="18">
        <v>51.7</v>
      </c>
      <c r="F42" s="18">
        <v>-116.8</v>
      </c>
      <c r="G42" s="18">
        <v>99</v>
      </c>
      <c r="H42" s="19">
        <v>-10.85</v>
      </c>
      <c r="I42" s="19">
        <v>0</v>
      </c>
      <c r="J42" s="17">
        <v>-3.73526302083402</v>
      </c>
      <c r="K42" s="12"/>
      <c r="L42" s="17"/>
      <c r="M42" s="3"/>
      <c r="N42" s="3"/>
      <c r="O42" s="3"/>
      <c r="P42" s="3"/>
    </row>
    <row r="43" spans="2:16" ht="12">
      <c r="B43" s="16">
        <v>36494</v>
      </c>
      <c r="C43" s="17">
        <v>12.019</v>
      </c>
      <c r="D43" s="18">
        <v>131.9</v>
      </c>
      <c r="E43" s="18">
        <v>60.4</v>
      </c>
      <c r="F43" s="18">
        <v>-116.7</v>
      </c>
      <c r="G43" s="18">
        <v>95</v>
      </c>
      <c r="H43" s="19">
        <v>-10.85</v>
      </c>
      <c r="I43" s="19">
        <v>0</v>
      </c>
      <c r="J43" s="17">
        <v>-4.05931819661527</v>
      </c>
      <c r="K43" s="12"/>
      <c r="L43" s="17"/>
      <c r="M43" s="3"/>
      <c r="N43" s="3"/>
      <c r="O43" s="3"/>
      <c r="P43" s="3"/>
    </row>
    <row r="44" spans="2:16" ht="12">
      <c r="B44" s="16">
        <v>36495</v>
      </c>
      <c r="C44" s="17">
        <v>12.115</v>
      </c>
      <c r="D44" s="18">
        <v>132.9</v>
      </c>
      <c r="E44" s="18">
        <v>59.3</v>
      </c>
      <c r="F44" s="18">
        <v>-116.2</v>
      </c>
      <c r="G44" s="18">
        <v>95.3</v>
      </c>
      <c r="H44" s="19">
        <v>-10.85</v>
      </c>
      <c r="I44" s="19">
        <v>0</v>
      </c>
      <c r="J44" s="17">
        <v>-3.92875683593819</v>
      </c>
      <c r="K44" s="12"/>
      <c r="L44" s="17"/>
      <c r="M44" s="3"/>
      <c r="N44" s="3"/>
      <c r="O44" s="3"/>
      <c r="P44" s="3"/>
    </row>
    <row r="45" spans="2:16" ht="12">
      <c r="B45" s="16">
        <v>36496</v>
      </c>
      <c r="C45" s="17">
        <v>12.291</v>
      </c>
      <c r="D45" s="18">
        <v>134.8</v>
      </c>
      <c r="E45" s="18">
        <v>57.6</v>
      </c>
      <c r="F45" s="18">
        <v>-117.8</v>
      </c>
      <c r="G45" s="18">
        <v>95.6</v>
      </c>
      <c r="H45" s="19">
        <v>-10.85</v>
      </c>
      <c r="I45" s="19">
        <v>0</v>
      </c>
      <c r="J45" s="17">
        <v>-4.05837890625069</v>
      </c>
      <c r="K45" s="12"/>
      <c r="L45" s="17"/>
      <c r="M45" s="3"/>
      <c r="N45" s="3"/>
      <c r="O45" s="3"/>
      <c r="P45" s="3"/>
    </row>
    <row r="46" spans="2:16" ht="12">
      <c r="B46" s="16">
        <v>36498</v>
      </c>
      <c r="C46" s="17">
        <v>12.481</v>
      </c>
      <c r="D46" s="18">
        <v>137</v>
      </c>
      <c r="E46" s="18">
        <v>55.7</v>
      </c>
      <c r="F46" s="18">
        <v>-117.5</v>
      </c>
      <c r="G46" s="18">
        <v>95.7</v>
      </c>
      <c r="H46" s="19">
        <v>-10.85</v>
      </c>
      <c r="I46" s="19">
        <v>0</v>
      </c>
      <c r="J46" s="17">
        <v>-4.08843619791735</v>
      </c>
      <c r="K46" s="12"/>
      <c r="L46" s="17"/>
      <c r="M46" s="3"/>
      <c r="N46" s="3"/>
      <c r="O46" s="3"/>
      <c r="P46" s="3"/>
    </row>
    <row r="47" spans="2:16" ht="12">
      <c r="B47" s="16">
        <v>36499</v>
      </c>
      <c r="C47" s="17">
        <v>12.541</v>
      </c>
      <c r="D47" s="18">
        <v>137.8</v>
      </c>
      <c r="E47" s="18">
        <v>55.1</v>
      </c>
      <c r="F47" s="18">
        <v>-118</v>
      </c>
      <c r="G47" s="18">
        <v>96.8</v>
      </c>
      <c r="H47" s="19">
        <v>-10.85</v>
      </c>
      <c r="I47" s="19">
        <v>0</v>
      </c>
      <c r="J47" s="17">
        <v>-4.1081612955736</v>
      </c>
      <c r="K47" s="12"/>
      <c r="L47" s="17"/>
      <c r="M47" s="3"/>
      <c r="N47" s="3"/>
      <c r="O47" s="3"/>
      <c r="P47" s="3"/>
    </row>
    <row r="48" spans="1:16" ht="12">
      <c r="A48"/>
      <c r="B48" s="16">
        <v>36500</v>
      </c>
      <c r="C48" s="17">
        <v>12.769</v>
      </c>
      <c r="D48" s="18">
        <v>139</v>
      </c>
      <c r="E48" s="18">
        <v>43.5</v>
      </c>
      <c r="F48" s="18">
        <v>-116.9</v>
      </c>
      <c r="G48" s="18">
        <v>100</v>
      </c>
      <c r="H48" s="19">
        <v>-10.85</v>
      </c>
      <c r="I48" s="19">
        <v>0</v>
      </c>
      <c r="J48" s="17">
        <v>-3.93814973958402</v>
      </c>
      <c r="K48" s="12"/>
      <c r="L48" s="17"/>
      <c r="M48" s="3"/>
      <c r="N48" s="3"/>
      <c r="O48" s="3"/>
      <c r="P48" s="3"/>
    </row>
    <row r="49" spans="2:16" ht="12">
      <c r="B49" s="16">
        <v>36515</v>
      </c>
      <c r="C49" s="17">
        <v>13.787</v>
      </c>
      <c r="D49" s="18">
        <v>156.4</v>
      </c>
      <c r="E49" s="18">
        <v>45.4</v>
      </c>
      <c r="F49" s="18">
        <v>-118.3</v>
      </c>
      <c r="G49" s="18">
        <v>101.1</v>
      </c>
      <c r="H49" s="19">
        <v>-10.85</v>
      </c>
      <c r="I49" s="19">
        <v>0</v>
      </c>
      <c r="J49" s="17">
        <v>-3.58685514322985</v>
      </c>
      <c r="K49" s="12"/>
      <c r="L49" s="17"/>
      <c r="M49" s="3"/>
      <c r="N49" s="3"/>
      <c r="O49" s="3"/>
      <c r="P49" s="3"/>
    </row>
    <row r="50" spans="2:16" ht="12">
      <c r="B50" s="16">
        <v>36516</v>
      </c>
      <c r="C50" s="17">
        <v>13.899</v>
      </c>
      <c r="D50" s="18">
        <v>161.6</v>
      </c>
      <c r="E50" s="18">
        <v>35.5</v>
      </c>
      <c r="F50" s="18">
        <v>-116.4</v>
      </c>
      <c r="G50" s="18">
        <v>101.9</v>
      </c>
      <c r="H50" s="19">
        <v>-10.85</v>
      </c>
      <c r="I50" s="19">
        <v>0</v>
      </c>
      <c r="J50" s="17">
        <v>-3.52110481770902</v>
      </c>
      <c r="K50" s="12"/>
      <c r="L50" s="17"/>
      <c r="M50" s="3"/>
      <c r="N50" s="3"/>
      <c r="O50" s="3"/>
      <c r="P50" s="3"/>
    </row>
    <row r="51" spans="2:16" ht="12">
      <c r="B51" s="16">
        <v>36535</v>
      </c>
      <c r="C51" s="17">
        <v>15.119</v>
      </c>
      <c r="D51" s="18">
        <v>182.8</v>
      </c>
      <c r="E51" s="18">
        <v>41.9</v>
      </c>
      <c r="F51" s="18">
        <v>-114.9</v>
      </c>
      <c r="G51" s="18">
        <v>98.8</v>
      </c>
      <c r="H51" s="19">
        <v>-10.85</v>
      </c>
      <c r="I51" s="19">
        <v>0</v>
      </c>
      <c r="J51" s="17">
        <v>-3.8996388346361</v>
      </c>
      <c r="K51" s="12"/>
      <c r="L51" s="17"/>
      <c r="M51" s="3"/>
      <c r="N51" s="3"/>
      <c r="O51" s="3"/>
      <c r="P51" s="3"/>
    </row>
    <row r="52" spans="2:16" ht="12">
      <c r="B52" s="16">
        <v>36536</v>
      </c>
      <c r="C52" s="17">
        <v>15.203</v>
      </c>
      <c r="D52" s="18">
        <v>184.5</v>
      </c>
      <c r="E52" s="18">
        <v>42</v>
      </c>
      <c r="F52" s="18">
        <v>-113.2</v>
      </c>
      <c r="G52" s="18">
        <v>98.6</v>
      </c>
      <c r="H52" s="19">
        <v>-10.85</v>
      </c>
      <c r="I52" s="19">
        <v>0</v>
      </c>
      <c r="J52" s="17">
        <v>-3.94190690104235</v>
      </c>
      <c r="K52" s="12"/>
      <c r="L52" s="17"/>
      <c r="M52" s="3"/>
      <c r="N52" s="3"/>
      <c r="O52" s="3"/>
      <c r="P52" s="3"/>
    </row>
    <row r="53" spans="2:16" ht="12">
      <c r="B53" s="16">
        <v>36537</v>
      </c>
      <c r="C53" s="17">
        <v>15.289</v>
      </c>
      <c r="D53" s="18">
        <v>186.3</v>
      </c>
      <c r="E53" s="18">
        <v>42.1</v>
      </c>
      <c r="F53" s="18">
        <v>-112.2</v>
      </c>
      <c r="G53" s="18">
        <v>97.9</v>
      </c>
      <c r="H53" s="19">
        <v>-10.85</v>
      </c>
      <c r="I53" s="19">
        <v>0</v>
      </c>
      <c r="J53" s="17">
        <v>-3.86770296224027</v>
      </c>
      <c r="K53" s="12"/>
      <c r="L53" s="17"/>
      <c r="M53" s="3"/>
      <c r="N53" s="3"/>
      <c r="O53" s="3"/>
      <c r="P53" s="3"/>
    </row>
    <row r="54" spans="2:16" ht="12">
      <c r="B54" s="16">
        <v>36538</v>
      </c>
      <c r="C54" s="17">
        <v>15.373</v>
      </c>
      <c r="D54" s="18">
        <v>198.8</v>
      </c>
      <c r="E54" s="18">
        <v>35.5</v>
      </c>
      <c r="F54" s="18">
        <v>-111.2</v>
      </c>
      <c r="G54" s="18">
        <v>101.7</v>
      </c>
      <c r="H54" s="19">
        <v>-10.85</v>
      </c>
      <c r="I54" s="19">
        <v>0</v>
      </c>
      <c r="J54" s="17">
        <v>-3.94566406250069</v>
      </c>
      <c r="K54" s="12"/>
      <c r="L54" s="17"/>
      <c r="M54" s="3"/>
      <c r="N54" s="3"/>
      <c r="O54" s="3"/>
      <c r="P54" s="3"/>
    </row>
    <row r="55" spans="2:16" ht="12">
      <c r="B55" s="16">
        <v>36557</v>
      </c>
      <c r="C55" s="17">
        <v>16.708</v>
      </c>
      <c r="D55" s="18">
        <v>212.3</v>
      </c>
      <c r="E55" s="18">
        <v>48.8</v>
      </c>
      <c r="F55" s="18">
        <v>-113</v>
      </c>
      <c r="G55" s="18">
        <v>96.3</v>
      </c>
      <c r="H55" s="19">
        <v>-10.85</v>
      </c>
      <c r="I55" s="19">
        <v>0</v>
      </c>
      <c r="J55" s="17">
        <v>-3.38302913411527</v>
      </c>
      <c r="K55" s="12"/>
      <c r="L55" s="17"/>
      <c r="M55" s="3"/>
      <c r="N55" s="3"/>
      <c r="O55" s="3"/>
      <c r="P55" s="3"/>
    </row>
    <row r="56" spans="2:16" ht="12">
      <c r="B56" s="16">
        <v>36558</v>
      </c>
      <c r="C56" s="17">
        <v>16.791</v>
      </c>
      <c r="D56" s="18">
        <v>213.6</v>
      </c>
      <c r="E56" s="18">
        <v>49.4</v>
      </c>
      <c r="F56" s="18">
        <v>-112.8</v>
      </c>
      <c r="G56" s="18">
        <v>97.3</v>
      </c>
      <c r="H56" s="19">
        <v>-10.85</v>
      </c>
      <c r="I56" s="19">
        <v>0</v>
      </c>
      <c r="J56" s="17">
        <v>-3.26373925781318</v>
      </c>
      <c r="K56" s="12"/>
      <c r="L56" s="17"/>
      <c r="M56" s="3"/>
      <c r="N56" s="3"/>
      <c r="O56" s="3"/>
      <c r="P56" s="3"/>
    </row>
    <row r="57" spans="2:16" ht="12">
      <c r="B57" s="16">
        <v>36559</v>
      </c>
      <c r="C57" s="17">
        <v>16.873</v>
      </c>
      <c r="D57" s="18">
        <v>226.9</v>
      </c>
      <c r="E57" s="18">
        <v>47.2</v>
      </c>
      <c r="F57" s="18">
        <v>-113.7</v>
      </c>
      <c r="G57" s="18">
        <v>97.7</v>
      </c>
      <c r="H57" s="19">
        <v>-10.85</v>
      </c>
      <c r="I57" s="19">
        <v>0</v>
      </c>
      <c r="J57" s="17">
        <v>-3.30882519531319</v>
      </c>
      <c r="K57" s="12"/>
      <c r="L57" s="17"/>
      <c r="M57" s="3"/>
      <c r="N57" s="3"/>
      <c r="O57" s="3"/>
      <c r="P57" s="3"/>
    </row>
    <row r="58" spans="2:16" ht="12">
      <c r="B58" s="16">
        <v>36574</v>
      </c>
      <c r="C58" s="17">
        <v>17.824</v>
      </c>
      <c r="D58" s="18">
        <v>226.9</v>
      </c>
      <c r="E58" s="18">
        <v>58.9</v>
      </c>
      <c r="F58" s="18">
        <v>-115.2</v>
      </c>
      <c r="G58" s="18">
        <v>96</v>
      </c>
      <c r="H58" s="19">
        <v>-10.85</v>
      </c>
      <c r="I58" s="19">
        <v>0</v>
      </c>
      <c r="J58" s="17">
        <v>-2.35262760416736</v>
      </c>
      <c r="K58" s="12"/>
      <c r="L58" s="17"/>
      <c r="M58" s="3"/>
      <c r="N58" s="3"/>
      <c r="O58" s="3"/>
      <c r="P58" s="3"/>
    </row>
    <row r="59" spans="2:16" ht="12">
      <c r="B59" s="16">
        <v>36588</v>
      </c>
      <c r="C59" s="17">
        <v>12.04</v>
      </c>
      <c r="D59" s="18">
        <v>132.7</v>
      </c>
      <c r="E59" s="18">
        <v>59.5</v>
      </c>
      <c r="F59" s="18">
        <v>-118.7</v>
      </c>
      <c r="G59" s="18">
        <v>91.8</v>
      </c>
      <c r="H59" s="19">
        <v>-10.85</v>
      </c>
      <c r="I59" s="19">
        <v>0</v>
      </c>
      <c r="J59" s="17">
        <v>-4.13634000651112</v>
      </c>
      <c r="K59" s="12"/>
      <c r="L59" s="17"/>
      <c r="M59" s="3"/>
      <c r="N59" s="3"/>
      <c r="O59" s="3"/>
      <c r="P59" s="3"/>
    </row>
    <row r="60" spans="2:16" ht="12">
      <c r="B60" s="16">
        <v>36590</v>
      </c>
      <c r="C60" s="17">
        <v>12.221</v>
      </c>
      <c r="D60" s="18">
        <v>134.7</v>
      </c>
      <c r="E60" s="18">
        <v>57.6</v>
      </c>
      <c r="F60" s="18">
        <v>-119.6</v>
      </c>
      <c r="G60" s="18">
        <v>91.4</v>
      </c>
      <c r="H60" s="19">
        <v>-10.85</v>
      </c>
      <c r="I60" s="19">
        <v>0</v>
      </c>
      <c r="J60" s="17">
        <v>-3.75686669921945</v>
      </c>
      <c r="K60" s="12"/>
      <c r="L60" s="17"/>
      <c r="M60" s="3"/>
      <c r="N60" s="3"/>
      <c r="O60" s="3"/>
      <c r="P60" s="3"/>
    </row>
    <row r="61" spans="2:16" ht="12">
      <c r="B61" s="16">
        <v>36591</v>
      </c>
      <c r="C61" s="17">
        <v>12.28</v>
      </c>
      <c r="D61" s="18">
        <v>135.4</v>
      </c>
      <c r="E61" s="18">
        <v>57.1</v>
      </c>
      <c r="F61" s="18">
        <v>-119.1</v>
      </c>
      <c r="G61" s="18">
        <v>92.2</v>
      </c>
      <c r="H61" s="19">
        <v>-10.85</v>
      </c>
      <c r="I61" s="19">
        <v>0</v>
      </c>
      <c r="J61" s="17">
        <v>-3.68829850260486</v>
      </c>
      <c r="K61" s="12"/>
      <c r="L61" s="17"/>
      <c r="M61" s="3"/>
      <c r="N61" s="3"/>
      <c r="O61" s="3"/>
      <c r="P61" s="3"/>
    </row>
    <row r="62" spans="2:16" ht="12">
      <c r="B62" s="16">
        <v>36592</v>
      </c>
      <c r="C62" s="17">
        <v>12.339</v>
      </c>
      <c r="D62" s="18">
        <v>136.1</v>
      </c>
      <c r="E62" s="18">
        <v>56.5</v>
      </c>
      <c r="F62" s="18">
        <v>-119.2</v>
      </c>
      <c r="G62" s="18">
        <v>93</v>
      </c>
      <c r="H62" s="19">
        <v>-10.85</v>
      </c>
      <c r="I62" s="19">
        <v>0</v>
      </c>
      <c r="J62" s="17">
        <v>-3.61785172526111</v>
      </c>
      <c r="K62" s="12"/>
      <c r="L62" s="17"/>
      <c r="M62" s="3"/>
      <c r="N62" s="3"/>
      <c r="O62" s="3"/>
      <c r="P62" s="3"/>
    </row>
    <row r="63" spans="2:16" ht="12">
      <c r="B63" s="16">
        <v>36593</v>
      </c>
      <c r="C63" s="17">
        <v>12.397</v>
      </c>
      <c r="D63" s="18">
        <v>136.8</v>
      </c>
      <c r="E63" s="18">
        <v>55.9</v>
      </c>
      <c r="F63" s="18">
        <v>-119</v>
      </c>
      <c r="G63" s="18">
        <v>92.1</v>
      </c>
      <c r="H63" s="19">
        <v>-10.85</v>
      </c>
      <c r="I63" s="19">
        <v>0</v>
      </c>
      <c r="J63" s="17">
        <v>-3.64227327474028</v>
      </c>
      <c r="K63" s="12"/>
      <c r="L63" s="17"/>
      <c r="M63" s="3"/>
      <c r="N63" s="3"/>
      <c r="O63" s="3"/>
      <c r="P63" s="3"/>
    </row>
    <row r="64" spans="2:16" ht="12">
      <c r="B64" s="16">
        <v>36594</v>
      </c>
      <c r="C64" s="17">
        <v>12.463</v>
      </c>
      <c r="D64" s="18">
        <v>137.6</v>
      </c>
      <c r="E64" s="18">
        <v>55.3</v>
      </c>
      <c r="F64" s="18">
        <v>-119.5</v>
      </c>
      <c r="G64" s="18">
        <v>92.8</v>
      </c>
      <c r="H64" s="19">
        <v>-10.85</v>
      </c>
      <c r="I64" s="19">
        <v>0</v>
      </c>
      <c r="J64" s="17">
        <v>-3.58121940104236</v>
      </c>
      <c r="K64" s="12"/>
      <c r="L64" s="17"/>
      <c r="M64" s="3"/>
      <c r="N64" s="3"/>
      <c r="O64" s="3"/>
      <c r="P64" s="3"/>
    </row>
    <row r="65" spans="2:16" ht="12">
      <c r="B65" s="16">
        <v>36595</v>
      </c>
      <c r="C65" s="17">
        <v>12.523</v>
      </c>
      <c r="D65" s="18">
        <v>138.3</v>
      </c>
      <c r="E65" s="18">
        <v>54.7</v>
      </c>
      <c r="F65" s="18">
        <v>-118.9</v>
      </c>
      <c r="G65" s="18">
        <v>92</v>
      </c>
      <c r="H65" s="19">
        <v>-10.85</v>
      </c>
      <c r="I65" s="19">
        <v>0</v>
      </c>
      <c r="J65" s="17">
        <v>-3.71272005208403</v>
      </c>
      <c r="K65" s="12"/>
      <c r="L65" s="17"/>
      <c r="M65" s="3"/>
      <c r="N65" s="3"/>
      <c r="O65" s="3"/>
      <c r="P65" s="3"/>
    </row>
    <row r="66" spans="2:16" ht="12">
      <c r="B66" s="16">
        <v>36596</v>
      </c>
      <c r="C66" s="17">
        <v>12.583</v>
      </c>
      <c r="D66" s="18">
        <v>139.1</v>
      </c>
      <c r="E66" s="18">
        <v>54.1</v>
      </c>
      <c r="F66" s="18">
        <v>-119.9</v>
      </c>
      <c r="G66" s="18">
        <v>92.7</v>
      </c>
      <c r="H66" s="19">
        <v>-10.85</v>
      </c>
      <c r="I66" s="19">
        <v>0</v>
      </c>
      <c r="J66" s="17">
        <v>-3.76344173177153</v>
      </c>
      <c r="K66" s="12"/>
      <c r="L66" s="17"/>
      <c r="M66" s="3"/>
      <c r="N66" s="3"/>
      <c r="O66" s="3"/>
      <c r="P66" s="3"/>
    </row>
    <row r="67" spans="2:16" ht="12">
      <c r="B67" s="16">
        <v>36597</v>
      </c>
      <c r="C67" s="17">
        <v>12.643</v>
      </c>
      <c r="D67" s="18">
        <v>139.8</v>
      </c>
      <c r="E67" s="18">
        <v>53.6</v>
      </c>
      <c r="F67" s="18">
        <v>-118.9</v>
      </c>
      <c r="G67" s="18">
        <v>92.8</v>
      </c>
      <c r="H67" s="19">
        <v>-10.85</v>
      </c>
      <c r="I67" s="19">
        <v>0</v>
      </c>
      <c r="J67" s="17">
        <v>-3.86582438151112</v>
      </c>
      <c r="K67" s="12"/>
      <c r="L67" s="17"/>
      <c r="M67" s="3"/>
      <c r="N67" s="3"/>
      <c r="O67" s="3"/>
      <c r="P67" s="3"/>
    </row>
    <row r="68" spans="2:16" ht="12">
      <c r="B68" s="16">
        <v>36599</v>
      </c>
      <c r="C68" s="17">
        <v>12.783</v>
      </c>
      <c r="D68" s="18">
        <v>141.7</v>
      </c>
      <c r="E68" s="18">
        <v>52.3</v>
      </c>
      <c r="F68" s="18">
        <v>-119.4</v>
      </c>
      <c r="G68" s="18">
        <v>93.5</v>
      </c>
      <c r="H68" s="19">
        <v>-10.85</v>
      </c>
      <c r="I68" s="19">
        <v>0</v>
      </c>
      <c r="J68" s="17">
        <v>-4.13821858724028</v>
      </c>
      <c r="K68" s="12"/>
      <c r="L68" s="17"/>
      <c r="M68" s="3"/>
      <c r="N68" s="3"/>
      <c r="O68" s="3"/>
      <c r="P68" s="3"/>
    </row>
    <row r="69" spans="2:16" ht="12">
      <c r="B69" s="16">
        <v>36600</v>
      </c>
      <c r="C69" s="17">
        <v>12.875</v>
      </c>
      <c r="D69" s="18">
        <v>141.7</v>
      </c>
      <c r="E69" s="18">
        <v>42</v>
      </c>
      <c r="F69" s="18">
        <v>-118.2</v>
      </c>
      <c r="G69" s="18">
        <v>95.1</v>
      </c>
      <c r="H69" s="19">
        <v>-10.85</v>
      </c>
      <c r="I69" s="19">
        <v>0</v>
      </c>
      <c r="J69" s="17">
        <v>-4.13258284505278</v>
      </c>
      <c r="K69" s="12"/>
      <c r="L69" s="17"/>
      <c r="M69" s="3"/>
      <c r="N69" s="3"/>
      <c r="O69" s="3"/>
      <c r="P69" s="3"/>
    </row>
    <row r="70" spans="2:16" ht="12">
      <c r="B70" s="16">
        <v>36619</v>
      </c>
      <c r="C70" s="17">
        <v>14.097</v>
      </c>
      <c r="D70" s="18">
        <v>163.3</v>
      </c>
      <c r="E70" s="18">
        <v>43.6</v>
      </c>
      <c r="F70" s="18">
        <v>-119.8</v>
      </c>
      <c r="G70" s="18">
        <v>96.5</v>
      </c>
      <c r="H70" s="19">
        <v>-10.85</v>
      </c>
      <c r="I70" s="19">
        <v>0</v>
      </c>
      <c r="J70" s="17">
        <v>-3.7963168945319</v>
      </c>
      <c r="K70" s="12"/>
      <c r="L70" s="17"/>
      <c r="M70" s="3"/>
      <c r="N70" s="3"/>
      <c r="O70" s="3"/>
      <c r="P70" s="3"/>
    </row>
    <row r="71" spans="2:16" ht="12">
      <c r="B71" s="16">
        <v>36620</v>
      </c>
      <c r="C71" s="17">
        <v>14.219</v>
      </c>
      <c r="D71" s="18">
        <v>170.9</v>
      </c>
      <c r="E71" s="18">
        <v>34.2</v>
      </c>
      <c r="F71" s="18">
        <v>-119.1</v>
      </c>
      <c r="G71" s="18">
        <v>99.8</v>
      </c>
      <c r="H71" s="19">
        <v>-10.85</v>
      </c>
      <c r="I71" s="19">
        <v>0</v>
      </c>
      <c r="J71" s="17">
        <v>-3.8808530273444</v>
      </c>
      <c r="K71" s="12"/>
      <c r="L71" s="17"/>
      <c r="M71" s="3"/>
      <c r="N71" s="3"/>
      <c r="O71" s="3"/>
      <c r="P71" s="3"/>
    </row>
    <row r="72" spans="2:16" ht="12">
      <c r="B72" s="16">
        <v>36639</v>
      </c>
      <c r="C72" s="17">
        <v>15.447</v>
      </c>
      <c r="D72" s="18">
        <v>190.7</v>
      </c>
      <c r="E72" s="18">
        <v>42.5</v>
      </c>
      <c r="F72" s="18">
        <v>-117.1</v>
      </c>
      <c r="G72" s="18">
        <v>98</v>
      </c>
      <c r="H72" s="19">
        <v>-10.85</v>
      </c>
      <c r="I72" s="19">
        <v>0</v>
      </c>
      <c r="J72" s="17">
        <v>-3.95317838541732</v>
      </c>
      <c r="K72" s="12"/>
      <c r="L72" s="17"/>
      <c r="M72" s="3"/>
      <c r="N72" s="3"/>
      <c r="O72" s="3"/>
      <c r="P72" s="3"/>
    </row>
    <row r="73" spans="2:16" ht="12">
      <c r="B73" s="16">
        <v>36640</v>
      </c>
      <c r="C73" s="17">
        <v>15.561</v>
      </c>
      <c r="D73" s="18">
        <v>204.4</v>
      </c>
      <c r="E73" s="18">
        <v>36.7</v>
      </c>
      <c r="F73" s="18">
        <v>-114.2</v>
      </c>
      <c r="G73" s="18">
        <v>99.2</v>
      </c>
      <c r="H73" s="19">
        <v>-10.85</v>
      </c>
      <c r="I73" s="19">
        <v>0</v>
      </c>
      <c r="J73" s="17">
        <v>-3.42623649088607</v>
      </c>
      <c r="K73" s="12"/>
      <c r="L73" s="17"/>
      <c r="M73" s="3"/>
      <c r="N73" s="3"/>
      <c r="O73" s="3"/>
      <c r="P73" s="3"/>
    </row>
    <row r="74" spans="2:16" ht="12">
      <c r="B74" s="16">
        <v>36659</v>
      </c>
      <c r="C74" s="17">
        <v>16.834</v>
      </c>
      <c r="D74" s="18">
        <v>215.1</v>
      </c>
      <c r="E74" s="18">
        <v>50.3</v>
      </c>
      <c r="F74" s="18">
        <v>-116.7</v>
      </c>
      <c r="G74" s="18">
        <v>95.1</v>
      </c>
      <c r="H74" s="19">
        <v>-10.85</v>
      </c>
      <c r="I74" s="19">
        <v>0</v>
      </c>
      <c r="J74" s="17">
        <v>-3.07118473307357</v>
      </c>
      <c r="K74" s="12"/>
      <c r="L74" s="17"/>
      <c r="M74" s="3"/>
      <c r="N74" s="3"/>
      <c r="O74" s="3"/>
      <c r="P74" s="3"/>
    </row>
    <row r="75" spans="2:16" ht="12">
      <c r="B75" s="16">
        <v>36660</v>
      </c>
      <c r="C75" s="17">
        <v>16.921</v>
      </c>
      <c r="D75" s="18">
        <v>216.4</v>
      </c>
      <c r="E75" s="18">
        <v>51</v>
      </c>
      <c r="F75" s="18">
        <v>-116.8</v>
      </c>
      <c r="G75" s="18">
        <v>96.2</v>
      </c>
      <c r="H75" s="19">
        <v>-10.85</v>
      </c>
      <c r="I75" s="19">
        <v>0</v>
      </c>
      <c r="J75" s="17">
        <v>-3.13599576822981</v>
      </c>
      <c r="K75" s="12"/>
      <c r="L75" s="17"/>
      <c r="M75" s="3"/>
      <c r="N75" s="3"/>
      <c r="O75" s="3"/>
      <c r="P75" s="3"/>
    </row>
    <row r="76" spans="2:16" ht="12">
      <c r="B76" s="16">
        <v>36661</v>
      </c>
      <c r="C76" s="17">
        <v>17.011</v>
      </c>
      <c r="D76" s="18">
        <v>229.5</v>
      </c>
      <c r="E76" s="18">
        <v>49.2</v>
      </c>
      <c r="F76" s="18">
        <v>-116.7</v>
      </c>
      <c r="G76" s="18">
        <v>96.6</v>
      </c>
      <c r="H76" s="19">
        <v>-10.85</v>
      </c>
      <c r="I76" s="19">
        <v>0</v>
      </c>
      <c r="J76" s="17">
        <v>-2.87487304687565</v>
      </c>
      <c r="K76" s="12"/>
      <c r="L76" s="17"/>
      <c r="M76" s="3"/>
      <c r="N76" s="3"/>
      <c r="O76" s="3"/>
      <c r="P76" s="3"/>
    </row>
    <row r="77" spans="2:16" ht="12">
      <c r="B77" s="16">
        <v>36677</v>
      </c>
      <c r="C77" s="17">
        <v>18.084</v>
      </c>
      <c r="D77" s="18">
        <v>230.2</v>
      </c>
      <c r="E77" s="18">
        <v>62.3</v>
      </c>
      <c r="F77" s="18">
        <v>-117.3</v>
      </c>
      <c r="G77" s="18">
        <v>96.6</v>
      </c>
      <c r="H77" s="19">
        <v>-10.85</v>
      </c>
      <c r="I77" s="19">
        <v>0</v>
      </c>
      <c r="J77" s="17">
        <v>-1.23581136067774</v>
      </c>
      <c r="K77" s="12"/>
      <c r="L77" s="17"/>
      <c r="M77" s="3"/>
      <c r="N77" s="3"/>
      <c r="O77" s="3"/>
      <c r="P77" s="3"/>
    </row>
    <row r="78" spans="2:16" ht="12">
      <c r="B78" s="16">
        <v>36678</v>
      </c>
      <c r="C78" s="17">
        <v>18.163</v>
      </c>
      <c r="D78" s="18">
        <v>231</v>
      </c>
      <c r="E78" s="18">
        <v>63.2</v>
      </c>
      <c r="F78" s="18">
        <v>-118.9</v>
      </c>
      <c r="G78" s="18">
        <v>95.9</v>
      </c>
      <c r="H78" s="19">
        <v>-10.85</v>
      </c>
      <c r="I78" s="19">
        <v>0</v>
      </c>
      <c r="J78" s="17">
        <v>-1.15033593750066</v>
      </c>
      <c r="K78" s="12"/>
      <c r="L78" s="17"/>
      <c r="M78" s="3"/>
      <c r="N78" s="3"/>
      <c r="O78" s="3"/>
      <c r="P78" s="3"/>
    </row>
    <row r="79" spans="2:16" ht="12">
      <c r="B79" s="16">
        <v>36679</v>
      </c>
      <c r="C79" s="17">
        <v>18.219</v>
      </c>
      <c r="D79" s="18">
        <v>242.1</v>
      </c>
      <c r="E79" s="18">
        <v>63.4</v>
      </c>
      <c r="F79" s="18">
        <v>-118.3</v>
      </c>
      <c r="G79" s="18">
        <v>97.1</v>
      </c>
      <c r="H79" s="19">
        <v>-10.85</v>
      </c>
      <c r="I79" s="19">
        <v>0</v>
      </c>
      <c r="J79" s="17">
        <v>-1.09867496744858</v>
      </c>
      <c r="K79" s="12"/>
      <c r="L79" s="17"/>
      <c r="M79" s="3"/>
      <c r="N79" s="3"/>
      <c r="O79" s="3"/>
      <c r="P79" s="3"/>
    </row>
    <row r="80" spans="2:16" ht="12">
      <c r="B80" s="16">
        <v>36681</v>
      </c>
      <c r="C80" s="17">
        <v>18.386</v>
      </c>
      <c r="D80" s="18">
        <v>233.1</v>
      </c>
      <c r="E80" s="18">
        <v>65.6</v>
      </c>
      <c r="F80" s="18">
        <v>-117.8</v>
      </c>
      <c r="G80" s="18">
        <v>96.4</v>
      </c>
      <c r="H80" s="19">
        <v>-10.85</v>
      </c>
      <c r="I80" s="19">
        <v>0</v>
      </c>
      <c r="J80" s="17">
        <v>-0.989717285156918</v>
      </c>
      <c r="K80" s="12"/>
      <c r="L80" s="17"/>
      <c r="M80" s="3"/>
      <c r="N80" s="3"/>
      <c r="O80" s="3"/>
      <c r="P80" s="3"/>
    </row>
    <row r="81" spans="1:16" ht="12">
      <c r="A81" t="s">
        <v>6</v>
      </c>
      <c r="B81" s="16"/>
      <c r="C81" s="17"/>
      <c r="D81" s="18"/>
      <c r="E81" s="18"/>
      <c r="F81" s="18"/>
      <c r="G81" s="18"/>
      <c r="H81" s="19"/>
      <c r="I81" s="19"/>
      <c r="J81" s="17"/>
      <c r="K81" s="12"/>
      <c r="L81" s="17"/>
      <c r="M81" s="3"/>
      <c r="N81" s="3"/>
      <c r="O81" s="3"/>
      <c r="P81" s="3"/>
    </row>
    <row r="82" spans="2:16" ht="12">
      <c r="B82" s="16">
        <v>36725</v>
      </c>
      <c r="C82" s="17">
        <v>4.947</v>
      </c>
      <c r="D82" s="18">
        <v>280.4</v>
      </c>
      <c r="E82" s="18">
        <v>58.9</v>
      </c>
      <c r="F82" s="18">
        <v>-117</v>
      </c>
      <c r="G82" s="18">
        <v>97.9</v>
      </c>
      <c r="H82" s="19">
        <v>-10.85</v>
      </c>
      <c r="I82" s="19">
        <v>0</v>
      </c>
      <c r="J82" s="17">
        <v>-2.74806884765695</v>
      </c>
      <c r="K82" s="12"/>
      <c r="L82" s="17"/>
      <c r="M82" s="3"/>
      <c r="N82" s="3"/>
      <c r="O82" s="3"/>
      <c r="P82" s="3"/>
    </row>
    <row r="83" spans="1:16" ht="12">
      <c r="A83" s="20"/>
      <c r="B83" s="16">
        <v>36726</v>
      </c>
      <c r="C83" s="17">
        <v>5.086</v>
      </c>
      <c r="D83" s="18">
        <v>173.9</v>
      </c>
      <c r="E83" s="18">
        <v>34.5</v>
      </c>
      <c r="F83" s="18">
        <v>-115.4</v>
      </c>
      <c r="G83" s="18">
        <v>100</v>
      </c>
      <c r="H83" s="19">
        <v>-10.85</v>
      </c>
      <c r="I83" s="19">
        <v>0</v>
      </c>
      <c r="J83" s="17">
        <v>-2.59590380859446</v>
      </c>
      <c r="K83" s="12"/>
      <c r="L83" s="17"/>
      <c r="M83" s="3"/>
      <c r="N83" s="3"/>
      <c r="O83" s="3"/>
      <c r="P83" s="3"/>
    </row>
    <row r="84" spans="2:16" ht="12">
      <c r="B84" s="16">
        <v>36727</v>
      </c>
      <c r="C84" s="17">
        <v>5.131</v>
      </c>
      <c r="D84" s="18">
        <v>175</v>
      </c>
      <c r="E84" s="18">
        <v>34.4</v>
      </c>
      <c r="F84" s="18">
        <v>-115.4</v>
      </c>
      <c r="G84" s="18">
        <v>100.4</v>
      </c>
      <c r="H84" s="19">
        <v>-10.85</v>
      </c>
      <c r="I84" s="19">
        <v>0</v>
      </c>
      <c r="J84" s="17">
        <v>-2.56396793619862</v>
      </c>
      <c r="K84" s="12"/>
      <c r="L84" s="17"/>
      <c r="M84" s="3"/>
      <c r="N84" s="3"/>
      <c r="O84" s="3"/>
      <c r="P84" s="3"/>
    </row>
    <row r="85" spans="2:16" ht="12">
      <c r="B85" s="16">
        <v>36728</v>
      </c>
      <c r="C85" s="17">
        <v>5.175</v>
      </c>
      <c r="D85" s="18">
        <v>176.1</v>
      </c>
      <c r="E85" s="18">
        <v>34.3</v>
      </c>
      <c r="F85" s="18">
        <v>-117.5</v>
      </c>
      <c r="G85" s="18">
        <v>100.7</v>
      </c>
      <c r="H85" s="19">
        <v>-10.85</v>
      </c>
      <c r="I85" s="19">
        <v>0</v>
      </c>
      <c r="J85" s="17">
        <v>-2.54424283854238</v>
      </c>
      <c r="K85" s="12"/>
      <c r="L85" s="17"/>
      <c r="M85" s="3"/>
      <c r="N85" s="3"/>
      <c r="O85" s="3"/>
      <c r="P85" s="3"/>
    </row>
    <row r="86" spans="2:16" ht="12">
      <c r="B86" s="16">
        <v>36729</v>
      </c>
      <c r="C86" s="17">
        <v>5.219</v>
      </c>
      <c r="D86" s="18">
        <v>177.3</v>
      </c>
      <c r="E86" s="18">
        <v>34.3</v>
      </c>
      <c r="F86" s="18">
        <v>-116.3</v>
      </c>
      <c r="G86" s="18">
        <v>100.4</v>
      </c>
      <c r="H86" s="19">
        <v>-10.85</v>
      </c>
      <c r="I86" s="19">
        <v>0</v>
      </c>
      <c r="J86" s="17">
        <v>-2.49070328776113</v>
      </c>
      <c r="K86" s="12"/>
      <c r="L86" s="17"/>
      <c r="M86" s="3"/>
      <c r="N86" s="3"/>
      <c r="O86" s="3"/>
      <c r="P86" s="3"/>
    </row>
    <row r="87" spans="2:16" ht="12">
      <c r="B87" s="16">
        <v>36730</v>
      </c>
      <c r="C87" s="17">
        <v>5.261</v>
      </c>
      <c r="D87" s="18">
        <v>178.3</v>
      </c>
      <c r="E87" s="18">
        <v>34.3</v>
      </c>
      <c r="F87" s="18">
        <v>-115.9</v>
      </c>
      <c r="G87" s="18">
        <v>99.7</v>
      </c>
      <c r="H87" s="19">
        <v>-10.85</v>
      </c>
      <c r="I87" s="19">
        <v>0</v>
      </c>
      <c r="J87" s="17">
        <v>-2.47003889974029</v>
      </c>
      <c r="K87" s="12"/>
      <c r="L87" s="17"/>
      <c r="M87" s="3"/>
      <c r="N87" s="3"/>
      <c r="O87" s="3"/>
      <c r="P87" s="3"/>
    </row>
    <row r="88" spans="1:16" ht="12">
      <c r="A88" s="20"/>
      <c r="B88" s="16">
        <v>36731</v>
      </c>
      <c r="C88" s="17">
        <v>5.297</v>
      </c>
      <c r="D88" s="18">
        <v>179.3</v>
      </c>
      <c r="E88" s="18">
        <v>34.3</v>
      </c>
      <c r="F88" s="18">
        <v>-115.6</v>
      </c>
      <c r="G88" s="18">
        <v>100.9</v>
      </c>
      <c r="H88" s="19">
        <v>-10.85</v>
      </c>
      <c r="I88" s="19">
        <v>0</v>
      </c>
      <c r="J88" s="17">
        <v>-2.46346386718821</v>
      </c>
      <c r="K88" s="12"/>
      <c r="L88" s="17"/>
      <c r="M88" s="3"/>
      <c r="N88" s="3"/>
      <c r="O88" s="3"/>
      <c r="P88" s="3"/>
    </row>
    <row r="89" spans="2:16" ht="12">
      <c r="B89" s="16">
        <v>36732</v>
      </c>
      <c r="C89" s="17">
        <v>5.355</v>
      </c>
      <c r="D89" s="18">
        <v>180.8</v>
      </c>
      <c r="E89" s="18">
        <v>34.3</v>
      </c>
      <c r="F89" s="18">
        <v>-115.8</v>
      </c>
      <c r="G89" s="18">
        <v>101</v>
      </c>
      <c r="H89" s="19">
        <v>-10.85</v>
      </c>
      <c r="I89" s="19">
        <v>0</v>
      </c>
      <c r="J89" s="17">
        <v>-2.6550791015632</v>
      </c>
      <c r="K89" s="12"/>
      <c r="L89" s="17"/>
      <c r="M89" s="3"/>
      <c r="N89" s="3"/>
      <c r="O89" s="3"/>
      <c r="P89" s="3"/>
    </row>
    <row r="90" spans="2:16" ht="12">
      <c r="B90" s="16">
        <v>36736</v>
      </c>
      <c r="C90" s="17">
        <v>5.669</v>
      </c>
      <c r="D90" s="18">
        <v>100.6</v>
      </c>
      <c r="E90" s="18">
        <v>25.8</v>
      </c>
      <c r="F90" s="18">
        <v>-113.7</v>
      </c>
      <c r="G90" s="18">
        <v>99.1</v>
      </c>
      <c r="H90" s="19">
        <v>-10.85</v>
      </c>
      <c r="I90" s="19">
        <v>0</v>
      </c>
      <c r="J90" s="17">
        <v>-3.02328092447987</v>
      </c>
      <c r="K90" s="12"/>
      <c r="L90" s="17"/>
      <c r="M90" s="3"/>
      <c r="N90" s="3"/>
      <c r="O90" s="3"/>
      <c r="P90" s="3"/>
    </row>
    <row r="91" spans="2:16" ht="12">
      <c r="B91" s="16">
        <v>36737</v>
      </c>
      <c r="C91" s="17">
        <v>5.693</v>
      </c>
      <c r="D91" s="18">
        <v>100.9</v>
      </c>
      <c r="E91" s="18">
        <v>25.5</v>
      </c>
      <c r="F91" s="18">
        <v>-113.7</v>
      </c>
      <c r="G91" s="18">
        <v>97.6</v>
      </c>
      <c r="H91" s="19">
        <v>-10.85</v>
      </c>
      <c r="I91" s="19">
        <v>0</v>
      </c>
      <c r="J91" s="17">
        <v>-3.08151692708403</v>
      </c>
      <c r="K91" s="12"/>
      <c r="L91" s="17"/>
      <c r="M91" s="3"/>
      <c r="N91" s="3"/>
      <c r="O91" s="3"/>
      <c r="P91" s="3"/>
    </row>
    <row r="92" spans="2:17" ht="12">
      <c r="B92" s="16">
        <v>36738</v>
      </c>
      <c r="C92" s="17">
        <v>5.719</v>
      </c>
      <c r="D92" s="18">
        <v>101.2</v>
      </c>
      <c r="E92" s="18">
        <v>25.1</v>
      </c>
      <c r="F92" s="18">
        <v>-112.6</v>
      </c>
      <c r="G92" s="18">
        <v>95.6</v>
      </c>
      <c r="H92" s="19">
        <v>-10.85</v>
      </c>
      <c r="I92" s="19">
        <v>0</v>
      </c>
      <c r="J92" s="17">
        <v>-3.1284814453132</v>
      </c>
      <c r="K92" s="12"/>
      <c r="L92" s="17"/>
      <c r="M92" s="3"/>
      <c r="N92" s="3"/>
      <c r="O92" s="3"/>
      <c r="P92" s="3"/>
      <c r="Q92"/>
    </row>
    <row r="93" spans="2:16" ht="12">
      <c r="B93" s="16">
        <v>36739</v>
      </c>
      <c r="C93" s="17">
        <v>5.763</v>
      </c>
      <c r="D93" s="18">
        <v>101.7</v>
      </c>
      <c r="E93" s="18">
        <v>24.5</v>
      </c>
      <c r="F93" s="18">
        <v>-114.6</v>
      </c>
      <c r="G93" s="18">
        <v>98.9</v>
      </c>
      <c r="H93" s="19">
        <v>-10.85</v>
      </c>
      <c r="I93" s="19">
        <v>0</v>
      </c>
      <c r="J93" s="17">
        <v>-3.28910009765695</v>
      </c>
      <c r="K93" s="12"/>
      <c r="L93" s="17"/>
      <c r="M93" s="3"/>
      <c r="N93" s="3"/>
      <c r="O93" s="3"/>
      <c r="P93" s="3"/>
    </row>
    <row r="94" spans="2:16" ht="12">
      <c r="B94" s="16">
        <v>36758</v>
      </c>
      <c r="C94" s="17">
        <v>7.875</v>
      </c>
      <c r="D94" s="18">
        <v>257</v>
      </c>
      <c r="E94" s="18">
        <v>12.2</v>
      </c>
      <c r="F94" s="18">
        <v>-109.3</v>
      </c>
      <c r="G94" s="18">
        <v>104.3</v>
      </c>
      <c r="H94" s="19">
        <v>-10.85</v>
      </c>
      <c r="I94" s="19">
        <v>0</v>
      </c>
      <c r="J94" s="17">
        <v>-4.18518310546937</v>
      </c>
      <c r="K94" s="12"/>
      <c r="L94" s="17"/>
      <c r="M94" s="3"/>
      <c r="N94" s="3"/>
      <c r="O94" s="3"/>
      <c r="P94" s="3"/>
    </row>
    <row r="95" spans="2:16" ht="12">
      <c r="B95" s="16">
        <v>36776</v>
      </c>
      <c r="C95" s="17">
        <v>10.015</v>
      </c>
      <c r="D95" s="18">
        <v>-86.7</v>
      </c>
      <c r="E95" s="18">
        <v>42.3</v>
      </c>
      <c r="F95" s="18">
        <v>-112.7</v>
      </c>
      <c r="G95" s="18">
        <v>110.9</v>
      </c>
      <c r="H95" s="19">
        <v>-10.85</v>
      </c>
      <c r="I95" s="19">
        <v>0</v>
      </c>
      <c r="J95" s="17">
        <v>-4.3674054361984</v>
      </c>
      <c r="K95" s="12"/>
      <c r="L95" s="17"/>
      <c r="M95" s="3"/>
      <c r="N95" s="3"/>
      <c r="O95" s="3"/>
      <c r="P95" s="3"/>
    </row>
    <row r="96" spans="2:17" ht="12">
      <c r="B96" s="16">
        <v>36777</v>
      </c>
      <c r="C96" s="17">
        <v>10.095</v>
      </c>
      <c r="D96" s="18">
        <v>-86.3</v>
      </c>
      <c r="E96" s="18">
        <v>43.4</v>
      </c>
      <c r="F96" s="18">
        <v>-111</v>
      </c>
      <c r="G96" s="18">
        <v>108.7</v>
      </c>
      <c r="H96" s="19">
        <v>-10.85</v>
      </c>
      <c r="I96" s="19">
        <v>0</v>
      </c>
      <c r="J96" s="17">
        <v>-4.23778336588589</v>
      </c>
      <c r="K96" s="12"/>
      <c r="L96" s="17"/>
      <c r="M96" s="3"/>
      <c r="N96" s="3"/>
      <c r="O96" s="3"/>
      <c r="P96" s="3"/>
      <c r="Q96"/>
    </row>
    <row r="97" spans="2:17" ht="12">
      <c r="B97" s="16">
        <v>36788</v>
      </c>
      <c r="C97" s="17">
        <v>11.606</v>
      </c>
      <c r="D97" s="18">
        <v>129</v>
      </c>
      <c r="E97" s="18">
        <v>63.5</v>
      </c>
      <c r="F97" s="18">
        <v>-114.8</v>
      </c>
      <c r="G97" s="18">
        <v>107.2</v>
      </c>
      <c r="H97" s="19">
        <v>-10.85</v>
      </c>
      <c r="I97" s="19">
        <v>0</v>
      </c>
      <c r="J97" s="17">
        <v>-3.50795475260455</v>
      </c>
      <c r="K97" s="12"/>
      <c r="L97" s="17"/>
      <c r="M97" s="3"/>
      <c r="N97" s="3"/>
      <c r="O97" s="3"/>
      <c r="P97" s="3"/>
      <c r="Q97"/>
    </row>
    <row r="98" spans="2:17" ht="12">
      <c r="B98" s="16">
        <v>36789</v>
      </c>
      <c r="C98" s="17">
        <v>11.695</v>
      </c>
      <c r="D98" s="18">
        <v>129.9</v>
      </c>
      <c r="E98" s="18">
        <v>62.5</v>
      </c>
      <c r="F98" s="18">
        <v>-114.5</v>
      </c>
      <c r="G98" s="18">
        <v>106.4</v>
      </c>
      <c r="H98" s="19">
        <v>-10.85</v>
      </c>
      <c r="I98" s="19">
        <v>0</v>
      </c>
      <c r="J98" s="17">
        <v>-3.45535449218788</v>
      </c>
      <c r="K98" s="12"/>
      <c r="L98" s="17"/>
      <c r="M98" s="3"/>
      <c r="N98" s="3"/>
      <c r="O98" s="3"/>
      <c r="P98" s="3"/>
      <c r="Q98"/>
    </row>
    <row r="99" spans="2:17" ht="12">
      <c r="B99" s="16">
        <v>36790</v>
      </c>
      <c r="C99" s="17">
        <v>11.791</v>
      </c>
      <c r="D99" s="18">
        <v>130.8</v>
      </c>
      <c r="E99" s="18">
        <v>61.5</v>
      </c>
      <c r="F99" s="18">
        <v>-115.3</v>
      </c>
      <c r="G99" s="18">
        <v>105.3</v>
      </c>
      <c r="H99" s="19">
        <v>-10.85</v>
      </c>
      <c r="I99" s="19">
        <v>0</v>
      </c>
      <c r="J99" s="17">
        <v>-3.44032584635455</v>
      </c>
      <c r="K99" s="12"/>
      <c r="L99" s="17"/>
      <c r="M99" s="3"/>
      <c r="N99" s="3"/>
      <c r="O99" s="3"/>
      <c r="P99" s="3"/>
      <c r="Q99"/>
    </row>
    <row r="100" spans="2:17" ht="12">
      <c r="B100" s="16">
        <v>36792</v>
      </c>
      <c r="C100" s="17">
        <v>11.952</v>
      </c>
      <c r="D100" s="18">
        <v>132.5</v>
      </c>
      <c r="E100" s="18">
        <v>59.7</v>
      </c>
      <c r="F100" s="18">
        <v>-115.2</v>
      </c>
      <c r="G100" s="18">
        <v>106.2</v>
      </c>
      <c r="H100" s="19">
        <v>-10.85</v>
      </c>
      <c r="I100" s="19">
        <v>0</v>
      </c>
      <c r="J100" s="17">
        <v>-3.38208984375038</v>
      </c>
      <c r="K100" s="12"/>
      <c r="L100" s="17"/>
      <c r="M100" s="3"/>
      <c r="N100" s="3"/>
      <c r="O100" s="3"/>
      <c r="P100" s="3"/>
      <c r="Q100"/>
    </row>
    <row r="101" spans="2:17" ht="12">
      <c r="B101" s="16">
        <v>36793</v>
      </c>
      <c r="C101" s="17">
        <v>12.012</v>
      </c>
      <c r="D101" s="18">
        <v>133.1</v>
      </c>
      <c r="E101" s="18">
        <v>59.1</v>
      </c>
      <c r="F101" s="18">
        <v>-114.6</v>
      </c>
      <c r="G101" s="18">
        <v>106</v>
      </c>
      <c r="H101" s="19">
        <v>-10.85</v>
      </c>
      <c r="I101" s="19">
        <v>0</v>
      </c>
      <c r="J101" s="17">
        <v>-3.34076106770871</v>
      </c>
      <c r="K101" s="12"/>
      <c r="L101" s="17"/>
      <c r="M101" s="3"/>
      <c r="N101" s="3"/>
      <c r="O101" s="3"/>
      <c r="P101" s="3"/>
      <c r="Q101"/>
    </row>
    <row r="102" spans="2:17" ht="12">
      <c r="B102" s="16">
        <v>36794</v>
      </c>
      <c r="C102" s="17">
        <v>12.07</v>
      </c>
      <c r="D102" s="18">
        <v>133.7</v>
      </c>
      <c r="E102" s="18">
        <v>58.5</v>
      </c>
      <c r="F102" s="18">
        <v>-114.8</v>
      </c>
      <c r="G102" s="18">
        <v>105.8</v>
      </c>
      <c r="H102" s="19">
        <v>-10.85</v>
      </c>
      <c r="I102" s="19">
        <v>0</v>
      </c>
      <c r="J102" s="17">
        <v>-3.2515284830733</v>
      </c>
      <c r="K102" s="12"/>
      <c r="L102" s="17"/>
      <c r="M102" s="3"/>
      <c r="N102" s="3"/>
      <c r="O102" s="3"/>
      <c r="P102" s="3"/>
      <c r="Q102"/>
    </row>
    <row r="103" spans="2:17" ht="12">
      <c r="B103" s="16">
        <v>36795</v>
      </c>
      <c r="C103" s="17">
        <v>12.13</v>
      </c>
      <c r="D103" s="18">
        <v>134.4</v>
      </c>
      <c r="E103" s="18">
        <v>57.9</v>
      </c>
      <c r="F103" s="18">
        <v>-114.7</v>
      </c>
      <c r="G103" s="18">
        <v>106.1</v>
      </c>
      <c r="H103" s="19">
        <v>-10.85</v>
      </c>
      <c r="I103" s="19">
        <v>0</v>
      </c>
      <c r="J103" s="17">
        <v>-3.32761100260454</v>
      </c>
      <c r="K103" s="12"/>
      <c r="L103" s="17"/>
      <c r="M103" s="3"/>
      <c r="N103" s="3"/>
      <c r="O103" s="3"/>
      <c r="P103" s="3"/>
      <c r="Q103"/>
    </row>
    <row r="104" spans="2:17" ht="12">
      <c r="B104" s="16">
        <v>36796</v>
      </c>
      <c r="C104" s="17">
        <v>12.202</v>
      </c>
      <c r="D104" s="18">
        <v>135.2</v>
      </c>
      <c r="E104" s="18">
        <v>57.2</v>
      </c>
      <c r="F104" s="18">
        <v>-115.2</v>
      </c>
      <c r="G104" s="18">
        <v>106</v>
      </c>
      <c r="H104" s="19">
        <v>-10.85</v>
      </c>
      <c r="I104" s="19">
        <v>0</v>
      </c>
      <c r="J104" s="17">
        <v>-3.35954687500038</v>
      </c>
      <c r="K104" s="12"/>
      <c r="L104" s="17"/>
      <c r="M104" s="3"/>
      <c r="N104" s="3"/>
      <c r="O104" s="3"/>
      <c r="P104" s="3"/>
      <c r="Q104"/>
    </row>
    <row r="105" spans="2:17" ht="12">
      <c r="B105" s="16">
        <v>36797</v>
      </c>
      <c r="C105" s="17">
        <v>12.262</v>
      </c>
      <c r="D105" s="18">
        <v>135.9</v>
      </c>
      <c r="E105" s="18">
        <v>56.6</v>
      </c>
      <c r="F105" s="18">
        <v>-115</v>
      </c>
      <c r="G105" s="18">
        <v>107.3</v>
      </c>
      <c r="H105" s="19">
        <v>-10.85</v>
      </c>
      <c r="I105" s="19">
        <v>0</v>
      </c>
      <c r="J105" s="17">
        <v>-3.37927197265663</v>
      </c>
      <c r="K105" s="12"/>
      <c r="L105" s="17"/>
      <c r="M105" s="3"/>
      <c r="N105" s="3"/>
      <c r="O105" s="3"/>
      <c r="P105" s="3"/>
      <c r="Q105"/>
    </row>
    <row r="106" spans="2:16" ht="12">
      <c r="B106" s="16">
        <v>36798</v>
      </c>
      <c r="C106" s="17">
        <v>12.32</v>
      </c>
      <c r="D106" s="18">
        <v>136.6</v>
      </c>
      <c r="E106" s="18">
        <v>56</v>
      </c>
      <c r="F106" s="18">
        <v>-115.4</v>
      </c>
      <c r="G106" s="18">
        <v>106.2</v>
      </c>
      <c r="H106" s="19">
        <v>-10.85</v>
      </c>
      <c r="I106" s="19">
        <v>0</v>
      </c>
      <c r="J106" s="17">
        <v>-3.27876790364621</v>
      </c>
      <c r="K106" s="12"/>
      <c r="L106" s="17"/>
      <c r="M106" s="3"/>
      <c r="N106" s="3"/>
      <c r="O106" s="3"/>
      <c r="P106" s="3"/>
    </row>
    <row r="107" spans="2:16" ht="12">
      <c r="B107" s="16">
        <v>36799</v>
      </c>
      <c r="C107" s="17">
        <v>12.38</v>
      </c>
      <c r="D107" s="18">
        <v>137.3</v>
      </c>
      <c r="E107" s="18">
        <v>55.5</v>
      </c>
      <c r="F107" s="18">
        <v>-115.4</v>
      </c>
      <c r="G107" s="18">
        <v>106.8</v>
      </c>
      <c r="H107" s="19">
        <v>-10.85</v>
      </c>
      <c r="I107" s="19">
        <v>0</v>
      </c>
      <c r="J107" s="17">
        <v>-3.15196370442746</v>
      </c>
      <c r="K107" s="12"/>
      <c r="L107" s="17"/>
      <c r="M107" s="3"/>
      <c r="N107" s="3"/>
      <c r="O107" s="3"/>
      <c r="P107" s="3"/>
    </row>
    <row r="108" spans="2:16" ht="12">
      <c r="B108" s="16">
        <v>36800</v>
      </c>
      <c r="C108" s="17">
        <v>12.453</v>
      </c>
      <c r="D108" s="18">
        <v>138.2</v>
      </c>
      <c r="E108" s="18">
        <v>54.8</v>
      </c>
      <c r="F108" s="18">
        <v>-115</v>
      </c>
      <c r="G108" s="18">
        <v>106.1</v>
      </c>
      <c r="H108" s="19">
        <v>-10.85</v>
      </c>
      <c r="I108" s="19">
        <v>0</v>
      </c>
      <c r="J108" s="17">
        <v>-3.18859602864621</v>
      </c>
      <c r="K108" s="12"/>
      <c r="L108" s="17"/>
      <c r="M108" s="3"/>
      <c r="N108" s="3"/>
      <c r="O108" s="3"/>
      <c r="P108" s="3"/>
    </row>
    <row r="109" spans="2:16" ht="12">
      <c r="B109" s="16">
        <v>36801</v>
      </c>
      <c r="C109" s="17">
        <v>12.512</v>
      </c>
      <c r="D109" s="18">
        <v>139</v>
      </c>
      <c r="E109" s="18">
        <v>54.2</v>
      </c>
      <c r="F109" s="18">
        <v>-116.2</v>
      </c>
      <c r="G109" s="18">
        <v>106</v>
      </c>
      <c r="H109" s="19">
        <v>-10.85</v>
      </c>
      <c r="I109" s="19">
        <v>0</v>
      </c>
      <c r="J109" s="17">
        <v>-3.15759944661496</v>
      </c>
      <c r="K109" s="12"/>
      <c r="L109" s="17"/>
      <c r="M109" s="3"/>
      <c r="N109" s="3"/>
      <c r="O109" s="3"/>
      <c r="P109" s="3"/>
    </row>
    <row r="110" spans="2:16" ht="12">
      <c r="B110" s="16">
        <v>36802</v>
      </c>
      <c r="C110" s="17">
        <v>12.573</v>
      </c>
      <c r="D110" s="18">
        <v>139.7</v>
      </c>
      <c r="E110" s="18">
        <v>53.6</v>
      </c>
      <c r="F110" s="18">
        <v>-115.3</v>
      </c>
      <c r="G110" s="18">
        <v>107.2</v>
      </c>
      <c r="H110" s="19">
        <v>-10.85</v>
      </c>
      <c r="I110" s="19">
        <v>0</v>
      </c>
      <c r="J110" s="17">
        <v>-3.11063492838579</v>
      </c>
      <c r="K110" s="12"/>
      <c r="L110" s="17"/>
      <c r="M110" s="3"/>
      <c r="N110" s="3"/>
      <c r="O110" s="3"/>
      <c r="P110" s="3"/>
    </row>
    <row r="111" spans="2:16" ht="12">
      <c r="B111" s="16">
        <v>36803</v>
      </c>
      <c r="C111" s="17">
        <v>12.632</v>
      </c>
      <c r="D111" s="18">
        <v>140.5</v>
      </c>
      <c r="E111" s="18">
        <v>53.1</v>
      </c>
      <c r="F111" s="18">
        <v>-115.8</v>
      </c>
      <c r="G111" s="18">
        <v>106.3</v>
      </c>
      <c r="H111" s="19">
        <v>-10.85</v>
      </c>
      <c r="I111" s="19">
        <v>0</v>
      </c>
      <c r="J111" s="17">
        <v>-3.08057763671913</v>
      </c>
      <c r="K111" s="12"/>
      <c r="L111" s="17"/>
      <c r="M111" s="3"/>
      <c r="N111" s="3"/>
      <c r="O111" s="3"/>
      <c r="P111" s="3"/>
    </row>
    <row r="112" spans="2:16" ht="12">
      <c r="B112" s="16">
        <v>36805</v>
      </c>
      <c r="C112" s="17">
        <v>12.764</v>
      </c>
      <c r="D112" s="18">
        <v>142.3</v>
      </c>
      <c r="E112" s="18">
        <v>52</v>
      </c>
      <c r="F112" s="18">
        <v>-116.1</v>
      </c>
      <c r="G112" s="18">
        <v>106.7</v>
      </c>
      <c r="H112" s="19">
        <v>-10.85</v>
      </c>
      <c r="I112" s="19">
        <v>0</v>
      </c>
      <c r="J112" s="17">
        <v>-3.16699235026079</v>
      </c>
      <c r="K112" s="12"/>
      <c r="L112" s="17"/>
      <c r="M112" s="3"/>
      <c r="N112" s="3"/>
      <c r="O112" s="3"/>
      <c r="P112" s="3"/>
    </row>
    <row r="113" spans="2:16" ht="12">
      <c r="B113" s="16">
        <v>36806</v>
      </c>
      <c r="C113" s="17">
        <v>12.847</v>
      </c>
      <c r="D113" s="18">
        <v>142.2</v>
      </c>
      <c r="E113" s="18">
        <v>41.8</v>
      </c>
      <c r="F113" s="18">
        <v>-115.2</v>
      </c>
      <c r="G113" s="18">
        <v>108.3</v>
      </c>
      <c r="H113" s="19">
        <v>-10.85</v>
      </c>
      <c r="I113" s="19">
        <v>0</v>
      </c>
      <c r="J113" s="17">
        <v>-3.12660286458371</v>
      </c>
      <c r="K113" s="12"/>
      <c r="L113" s="17"/>
      <c r="M113" s="3"/>
      <c r="N113" s="3"/>
      <c r="O113" s="3"/>
      <c r="P113" s="3"/>
    </row>
    <row r="114" spans="2:16" ht="12">
      <c r="B114" s="16">
        <v>36826</v>
      </c>
      <c r="C114" s="17">
        <v>14.101</v>
      </c>
      <c r="D114" s="18">
        <v>164.6</v>
      </c>
      <c r="E114" s="18">
        <v>43.3</v>
      </c>
      <c r="F114" s="18">
        <v>-116.6</v>
      </c>
      <c r="G114" s="18">
        <v>109.4</v>
      </c>
      <c r="H114" s="19">
        <v>-10.85</v>
      </c>
      <c r="I114" s="19">
        <v>0</v>
      </c>
      <c r="J114" s="17">
        <v>-3.11720996093788</v>
      </c>
      <c r="K114" s="12"/>
      <c r="L114" s="17"/>
      <c r="M114" s="3"/>
      <c r="N114" s="3"/>
      <c r="O114" s="3"/>
      <c r="P114" s="3"/>
    </row>
    <row r="115" spans="2:16" ht="12">
      <c r="B115" s="16">
        <v>36828</v>
      </c>
      <c r="C115" s="17">
        <v>14.231</v>
      </c>
      <c r="D115" s="18">
        <v>167.1</v>
      </c>
      <c r="E115" s="18">
        <v>42.9</v>
      </c>
      <c r="F115" s="18">
        <v>-116</v>
      </c>
      <c r="G115" s="18">
        <v>109.6</v>
      </c>
      <c r="H115" s="19">
        <v>-10.85</v>
      </c>
      <c r="I115" s="19">
        <v>0</v>
      </c>
      <c r="J115" s="17">
        <v>-3.02985595703163</v>
      </c>
      <c r="K115" s="12"/>
      <c r="L115" s="17"/>
      <c r="M115" s="3"/>
      <c r="N115" s="3"/>
      <c r="O115" s="3"/>
      <c r="P115" s="3"/>
    </row>
    <row r="116" spans="2:16" ht="12">
      <c r="B116" s="16">
        <v>36829</v>
      </c>
      <c r="C116" s="17">
        <v>14.29</v>
      </c>
      <c r="D116" s="18">
        <v>168.3</v>
      </c>
      <c r="E116" s="18">
        <v>42.7</v>
      </c>
      <c r="F116" s="18">
        <v>-115.6</v>
      </c>
      <c r="G116" s="18">
        <v>110.1</v>
      </c>
      <c r="H116" s="19">
        <v>-10.85</v>
      </c>
      <c r="I116" s="19">
        <v>0</v>
      </c>
      <c r="J116" s="17">
        <v>-2.98477001953163</v>
      </c>
      <c r="K116" s="12"/>
      <c r="L116" s="17"/>
      <c r="M116" s="3"/>
      <c r="N116" s="3"/>
      <c r="O116" s="3"/>
      <c r="P116" s="3"/>
    </row>
    <row r="117" spans="2:16" ht="12">
      <c r="B117" s="16">
        <v>36830</v>
      </c>
      <c r="C117" s="17">
        <v>14.35</v>
      </c>
      <c r="D117" s="18">
        <v>169.5</v>
      </c>
      <c r="E117" s="18">
        <v>42.5</v>
      </c>
      <c r="F117" s="18">
        <v>-115.2</v>
      </c>
      <c r="G117" s="18">
        <v>110.4</v>
      </c>
      <c r="H117" s="19">
        <v>-10.85</v>
      </c>
      <c r="I117" s="19">
        <v>0</v>
      </c>
      <c r="J117" s="17">
        <v>-2.98477001953163</v>
      </c>
      <c r="K117" s="12"/>
      <c r="L117" s="17"/>
      <c r="M117" s="3"/>
      <c r="N117" s="3"/>
      <c r="O117" s="3"/>
      <c r="P117" s="3"/>
    </row>
    <row r="118" spans="2:16" ht="12">
      <c r="B118" s="16">
        <v>36831</v>
      </c>
      <c r="C118" s="17">
        <v>14.41</v>
      </c>
      <c r="D118" s="18">
        <v>170.8</v>
      </c>
      <c r="E118" s="18">
        <v>42.4</v>
      </c>
      <c r="F118" s="18">
        <v>-115.6</v>
      </c>
      <c r="G118" s="18">
        <v>108.9</v>
      </c>
      <c r="H118" s="19">
        <v>-10.85</v>
      </c>
      <c r="I118" s="19">
        <v>0</v>
      </c>
      <c r="J118" s="17">
        <v>-3.02234163411497</v>
      </c>
      <c r="K118" s="12"/>
      <c r="L118" s="17"/>
      <c r="M118" s="3"/>
      <c r="N118" s="3"/>
      <c r="O118" s="3"/>
      <c r="P118" s="3"/>
    </row>
    <row r="119" spans="2:16" ht="12">
      <c r="B119" s="16">
        <v>36832</v>
      </c>
      <c r="C119" s="17">
        <v>14.463</v>
      </c>
      <c r="D119" s="18">
        <v>171.8</v>
      </c>
      <c r="E119" s="18">
        <v>42.3</v>
      </c>
      <c r="F119" s="18">
        <v>-116.8</v>
      </c>
      <c r="G119" s="18">
        <v>109.2</v>
      </c>
      <c r="H119" s="19">
        <v>-10.85</v>
      </c>
      <c r="I119" s="19">
        <v>0</v>
      </c>
      <c r="J119" s="17">
        <v>-3.00637369791705</v>
      </c>
      <c r="K119" s="12"/>
      <c r="L119" s="17"/>
      <c r="M119" s="3"/>
      <c r="N119" s="3"/>
      <c r="O119" s="3"/>
      <c r="P119" s="3"/>
    </row>
    <row r="120" spans="2:16" ht="12">
      <c r="B120" s="16">
        <v>36833</v>
      </c>
      <c r="C120" s="17">
        <v>14.531</v>
      </c>
      <c r="D120" s="18">
        <v>180.4</v>
      </c>
      <c r="E120" s="18">
        <v>33.7</v>
      </c>
      <c r="F120" s="18">
        <v>-115.3</v>
      </c>
      <c r="G120" s="18">
        <v>109.9</v>
      </c>
      <c r="H120" s="19">
        <v>-10.85</v>
      </c>
      <c r="I120" s="19">
        <v>0</v>
      </c>
      <c r="J120" s="17">
        <v>-3.05897395833371</v>
      </c>
      <c r="K120" s="12"/>
      <c r="L120" s="17"/>
      <c r="M120" s="3"/>
      <c r="N120" s="3"/>
      <c r="O120" s="3"/>
      <c r="P120" s="3"/>
    </row>
    <row r="121" spans="2:16" ht="12">
      <c r="B121" s="16">
        <v>36852</v>
      </c>
      <c r="C121" s="17">
        <v>15.719</v>
      </c>
      <c r="D121" s="18">
        <v>197.3</v>
      </c>
      <c r="E121" s="18">
        <v>43.7</v>
      </c>
      <c r="F121" s="18">
        <v>-117.7</v>
      </c>
      <c r="G121" s="18">
        <v>108.4</v>
      </c>
      <c r="H121" s="19">
        <v>-10.85</v>
      </c>
      <c r="I121" s="19">
        <v>0</v>
      </c>
      <c r="J121" s="17">
        <v>-3.29003938802122</v>
      </c>
      <c r="K121" s="12"/>
      <c r="L121" s="17"/>
      <c r="M121" s="3"/>
      <c r="N121" s="3"/>
      <c r="O121" s="3"/>
      <c r="P121" s="3"/>
    </row>
    <row r="122" spans="2:16" ht="12">
      <c r="B122" s="16">
        <v>36853</v>
      </c>
      <c r="C122" s="17">
        <v>15.773</v>
      </c>
      <c r="D122" s="18">
        <v>210.1</v>
      </c>
      <c r="E122" s="18">
        <v>38.5</v>
      </c>
      <c r="F122" s="18">
        <v>-116.1</v>
      </c>
      <c r="G122" s="18">
        <v>110.1</v>
      </c>
      <c r="H122" s="19">
        <v>-10.85</v>
      </c>
      <c r="I122" s="19">
        <v>0</v>
      </c>
      <c r="J122" s="17">
        <v>-3.39899707031288</v>
      </c>
      <c r="K122" s="12"/>
      <c r="L122" s="17"/>
      <c r="M122" s="3"/>
      <c r="N122" s="3"/>
      <c r="O122" s="3"/>
      <c r="P122" s="3"/>
    </row>
    <row r="123" spans="2:17" ht="12">
      <c r="B123" s="16">
        <v>36872</v>
      </c>
      <c r="C123" s="17">
        <v>16.961</v>
      </c>
      <c r="D123" s="18">
        <v>217.9</v>
      </c>
      <c r="E123" s="18">
        <v>51.9</v>
      </c>
      <c r="F123" s="18">
        <v>-117.8</v>
      </c>
      <c r="G123" s="18">
        <v>106.5</v>
      </c>
      <c r="H123" s="19">
        <v>-10.85</v>
      </c>
      <c r="I123" s="19">
        <v>0</v>
      </c>
      <c r="J123" s="17">
        <v>-3.06836686197954</v>
      </c>
      <c r="K123" s="12"/>
      <c r="L123" s="17"/>
      <c r="M123" s="3"/>
      <c r="N123" s="3"/>
      <c r="O123" s="3"/>
      <c r="P123" s="3"/>
      <c r="Q123"/>
    </row>
    <row r="124" spans="2:17" ht="12">
      <c r="B124" s="16">
        <v>36873</v>
      </c>
      <c r="C124" s="17">
        <v>17.003</v>
      </c>
      <c r="D124" s="18">
        <v>218.4</v>
      </c>
      <c r="E124" s="18">
        <v>52.2</v>
      </c>
      <c r="F124" s="18">
        <v>-117.3</v>
      </c>
      <c r="G124" s="18">
        <v>107</v>
      </c>
      <c r="H124" s="19">
        <v>-10.85</v>
      </c>
      <c r="I124" s="19">
        <v>0</v>
      </c>
      <c r="J124" s="17">
        <v>-3.01670589192746</v>
      </c>
      <c r="K124" s="12"/>
      <c r="L124" s="17"/>
      <c r="M124" s="3"/>
      <c r="N124" s="3"/>
      <c r="O124" s="3"/>
      <c r="P124" s="3"/>
      <c r="Q124"/>
    </row>
    <row r="125" spans="2:17" ht="12">
      <c r="B125" s="16">
        <v>36874</v>
      </c>
      <c r="C125" s="17">
        <v>17.047</v>
      </c>
      <c r="D125" s="18">
        <v>219</v>
      </c>
      <c r="E125" s="18">
        <v>52.6</v>
      </c>
      <c r="F125" s="18">
        <v>-118.1</v>
      </c>
      <c r="G125" s="18">
        <v>106.8</v>
      </c>
      <c r="H125" s="19">
        <v>-10.85</v>
      </c>
      <c r="I125" s="19">
        <v>0</v>
      </c>
      <c r="J125" s="17">
        <v>-2.9866486002608</v>
      </c>
      <c r="K125" s="12"/>
      <c r="L125" s="17"/>
      <c r="M125" s="3"/>
      <c r="N125" s="3"/>
      <c r="O125" s="3"/>
      <c r="P125" s="3"/>
      <c r="Q125"/>
    </row>
    <row r="126" spans="2:17" ht="12">
      <c r="B126" s="16">
        <v>36876</v>
      </c>
      <c r="C126" s="17">
        <v>17.184</v>
      </c>
      <c r="D126" s="18">
        <v>220.8</v>
      </c>
      <c r="E126" s="18">
        <v>53.9</v>
      </c>
      <c r="F126" s="18">
        <v>-118</v>
      </c>
      <c r="G126" s="18">
        <v>107.4</v>
      </c>
      <c r="H126" s="19">
        <v>-10.85</v>
      </c>
      <c r="I126" s="19">
        <v>0</v>
      </c>
      <c r="J126" s="17">
        <v>-2.78470117187539</v>
      </c>
      <c r="K126" s="12"/>
      <c r="L126" s="17"/>
      <c r="M126" s="3"/>
      <c r="N126" s="3"/>
      <c r="O126" s="3"/>
      <c r="P126" s="3"/>
      <c r="Q126"/>
    </row>
    <row r="127" spans="2:17" ht="12">
      <c r="B127" s="16">
        <v>36877</v>
      </c>
      <c r="C127" s="17">
        <v>17.242</v>
      </c>
      <c r="D127" s="18">
        <v>221.6</v>
      </c>
      <c r="E127" s="18">
        <v>54.4</v>
      </c>
      <c r="F127" s="18">
        <v>-116.8</v>
      </c>
      <c r="G127" s="18">
        <v>106</v>
      </c>
      <c r="H127" s="19">
        <v>-10.85</v>
      </c>
      <c r="I127" s="19">
        <v>0</v>
      </c>
      <c r="J127" s="17">
        <v>-2.70110432942747</v>
      </c>
      <c r="K127" s="12"/>
      <c r="L127" s="17"/>
      <c r="M127" s="3"/>
      <c r="N127" s="3"/>
      <c r="O127" s="3"/>
      <c r="P127" s="3"/>
      <c r="Q127"/>
    </row>
    <row r="128" spans="2:17" ht="12">
      <c r="B128" s="16">
        <v>36878</v>
      </c>
      <c r="C128" s="17">
        <v>17.302</v>
      </c>
      <c r="D128" s="18">
        <v>222.3</v>
      </c>
      <c r="E128" s="18">
        <v>55</v>
      </c>
      <c r="F128" s="18">
        <v>-118.2</v>
      </c>
      <c r="G128" s="18">
        <v>106.3</v>
      </c>
      <c r="H128" s="19">
        <v>-10.85</v>
      </c>
      <c r="I128" s="19">
        <v>0</v>
      </c>
      <c r="J128" s="17">
        <v>-2.54048567708372</v>
      </c>
      <c r="K128" s="12"/>
      <c r="L128" s="17"/>
      <c r="M128" s="3"/>
      <c r="N128" s="3"/>
      <c r="O128" s="3"/>
      <c r="P128" s="3"/>
      <c r="Q128"/>
    </row>
    <row r="129" spans="2:17" ht="12">
      <c r="B129" s="16">
        <v>36879</v>
      </c>
      <c r="C129" s="17">
        <v>17.36</v>
      </c>
      <c r="D129" s="18">
        <v>223</v>
      </c>
      <c r="E129" s="18">
        <v>55.5</v>
      </c>
      <c r="F129" s="18">
        <v>-116.3</v>
      </c>
      <c r="G129" s="18">
        <v>107.2</v>
      </c>
      <c r="H129" s="19">
        <v>-10.85</v>
      </c>
      <c r="I129" s="19">
        <v>0</v>
      </c>
      <c r="J129" s="17">
        <v>-2.29439160156289</v>
      </c>
      <c r="K129" s="12"/>
      <c r="L129" s="17"/>
      <c r="M129" s="3"/>
      <c r="N129" s="3"/>
      <c r="O129" s="3"/>
      <c r="P129" s="3"/>
      <c r="Q129"/>
    </row>
    <row r="130" spans="2:17" ht="12">
      <c r="B130" s="16">
        <v>36880</v>
      </c>
      <c r="C130" s="17">
        <v>17.417</v>
      </c>
      <c r="D130" s="18">
        <v>223.7</v>
      </c>
      <c r="E130" s="18">
        <v>56.1</v>
      </c>
      <c r="F130" s="18">
        <v>-117.7</v>
      </c>
      <c r="G130" s="18">
        <v>105.7</v>
      </c>
      <c r="H130" s="19">
        <v>-10.85</v>
      </c>
      <c r="I130" s="19">
        <v>0</v>
      </c>
      <c r="J130" s="17">
        <v>-1.92525048828164</v>
      </c>
      <c r="K130" s="12"/>
      <c r="L130" s="17"/>
      <c r="M130" s="3"/>
      <c r="N130" s="3"/>
      <c r="O130" s="3"/>
      <c r="P130" s="3"/>
      <c r="Q130"/>
    </row>
    <row r="131" spans="2:17" ht="12">
      <c r="B131" s="16">
        <v>36881</v>
      </c>
      <c r="C131" s="17">
        <v>17.463</v>
      </c>
      <c r="D131" s="18">
        <v>235.5</v>
      </c>
      <c r="E131" s="18">
        <v>54.9</v>
      </c>
      <c r="F131" s="18">
        <v>-115.7</v>
      </c>
      <c r="G131" s="18">
        <v>107.1</v>
      </c>
      <c r="H131" s="19">
        <v>-10.85</v>
      </c>
      <c r="I131" s="19">
        <v>0</v>
      </c>
      <c r="J131" s="17">
        <v>-1.78435693359414</v>
      </c>
      <c r="K131" s="12"/>
      <c r="L131" s="17"/>
      <c r="M131" s="3"/>
      <c r="N131" s="3"/>
      <c r="O131" s="3"/>
      <c r="P131" s="3"/>
      <c r="Q131"/>
    </row>
    <row r="132" spans="2:16" ht="12">
      <c r="B132" s="16">
        <v>36896</v>
      </c>
      <c r="C132" s="17">
        <v>18.399</v>
      </c>
      <c r="D132" s="18">
        <v>233.7</v>
      </c>
      <c r="E132" s="18">
        <v>66.5</v>
      </c>
      <c r="F132" s="18">
        <v>-117.5</v>
      </c>
      <c r="G132" s="18">
        <v>110.1</v>
      </c>
      <c r="H132" s="19">
        <v>-10.85</v>
      </c>
      <c r="I132" s="19">
        <v>0</v>
      </c>
      <c r="J132" s="17">
        <v>1.54542740885378</v>
      </c>
      <c r="K132" s="12"/>
      <c r="L132" s="17"/>
      <c r="M132" s="3"/>
      <c r="N132" s="3"/>
      <c r="O132" s="3"/>
      <c r="P132" s="3"/>
    </row>
    <row r="133" spans="2:16" ht="12">
      <c r="B133" s="16">
        <v>36897</v>
      </c>
      <c r="C133" s="17">
        <v>18.441</v>
      </c>
      <c r="D133" s="18">
        <v>234.1</v>
      </c>
      <c r="E133" s="18">
        <v>67</v>
      </c>
      <c r="F133" s="18">
        <v>-116.2</v>
      </c>
      <c r="G133" s="18">
        <v>107.3</v>
      </c>
      <c r="H133" s="19">
        <v>-10.85</v>
      </c>
      <c r="I133" s="19">
        <v>0</v>
      </c>
      <c r="J133" s="17">
        <v>1.6459314778642</v>
      </c>
      <c r="K133" s="12"/>
      <c r="L133" s="17"/>
      <c r="M133" s="3"/>
      <c r="N133" s="3"/>
      <c r="O133" s="3"/>
      <c r="P133" s="3"/>
    </row>
    <row r="134" spans="2:16" ht="12">
      <c r="B134" s="16">
        <v>36898</v>
      </c>
      <c r="C134" s="17">
        <v>18.485</v>
      </c>
      <c r="D134" s="18">
        <v>234.5</v>
      </c>
      <c r="E134" s="18">
        <v>67.5</v>
      </c>
      <c r="F134" s="18">
        <v>-116.4</v>
      </c>
      <c r="G134" s="18">
        <v>109</v>
      </c>
      <c r="H134" s="19">
        <v>-10.85</v>
      </c>
      <c r="I134" s="19">
        <v>0</v>
      </c>
      <c r="J134" s="17">
        <v>1.79433935546836</v>
      </c>
      <c r="K134" s="12"/>
      <c r="L134" s="17"/>
      <c r="M134" s="3"/>
      <c r="N134" s="3"/>
      <c r="O134" s="3"/>
      <c r="P134" s="3"/>
    </row>
    <row r="135" spans="2:16" ht="12">
      <c r="B135" s="16">
        <v>36899</v>
      </c>
      <c r="C135" s="17">
        <v>18.525</v>
      </c>
      <c r="D135" s="18">
        <v>245</v>
      </c>
      <c r="E135" s="3">
        <v>68</v>
      </c>
      <c r="F135" s="18">
        <v>-117.7</v>
      </c>
      <c r="G135" s="18">
        <v>110.8</v>
      </c>
      <c r="H135" s="19">
        <v>-10.85</v>
      </c>
      <c r="I135" s="19">
        <v>0</v>
      </c>
      <c r="J135" s="17">
        <v>1.72013541666628</v>
      </c>
      <c r="K135" s="12"/>
      <c r="L135" s="17"/>
      <c r="M135" s="3"/>
      <c r="N135" s="3"/>
      <c r="O135" s="3"/>
      <c r="P135" s="3"/>
    </row>
    <row r="136" spans="2:16" ht="12">
      <c r="B136" s="16">
        <v>36944</v>
      </c>
      <c r="C136" s="17">
        <v>4.65</v>
      </c>
      <c r="D136" s="18">
        <v>93.3</v>
      </c>
      <c r="E136" s="3">
        <v>39.2</v>
      </c>
      <c r="F136" s="18">
        <v>-119.9</v>
      </c>
      <c r="G136" s="18">
        <v>102.9</v>
      </c>
      <c r="H136" s="19">
        <v>-10.85</v>
      </c>
      <c r="I136" s="19">
        <v>0</v>
      </c>
      <c r="J136" s="17">
        <v>4.01294319661409</v>
      </c>
      <c r="K136" s="12"/>
      <c r="L136" s="17"/>
      <c r="M136" s="3"/>
      <c r="N136" s="3"/>
      <c r="O136" s="3"/>
      <c r="P136" s="3"/>
    </row>
    <row r="137" spans="2:16" ht="12">
      <c r="B137" s="16">
        <v>36945</v>
      </c>
      <c r="C137" s="17">
        <v>4.717</v>
      </c>
      <c r="D137" s="18">
        <v>93.7</v>
      </c>
      <c r="E137" s="3">
        <v>38.2</v>
      </c>
      <c r="F137" s="18">
        <v>-119</v>
      </c>
      <c r="G137" s="18">
        <v>104.3</v>
      </c>
      <c r="H137" s="19">
        <v>-10.85</v>
      </c>
      <c r="I137" s="19">
        <v>0</v>
      </c>
      <c r="J137" s="17">
        <v>3.99227880859326</v>
      </c>
      <c r="K137" s="12"/>
      <c r="L137" s="17"/>
      <c r="M137" s="3"/>
      <c r="N137" s="3"/>
      <c r="O137" s="3"/>
      <c r="P137" s="3"/>
    </row>
    <row r="138" spans="2:16" ht="12">
      <c r="B138" s="16">
        <v>36946</v>
      </c>
      <c r="C138" s="17">
        <v>4.759</v>
      </c>
      <c r="D138" s="18">
        <v>93.9</v>
      </c>
      <c r="E138" s="3">
        <v>37.6</v>
      </c>
      <c r="F138" s="18">
        <v>-119.2</v>
      </c>
      <c r="G138" s="18">
        <v>103.6</v>
      </c>
      <c r="H138" s="19">
        <v>-10.85</v>
      </c>
      <c r="I138" s="19">
        <v>0</v>
      </c>
      <c r="J138" s="17">
        <v>3.96316080729118</v>
      </c>
      <c r="K138" s="12"/>
      <c r="L138" s="17"/>
      <c r="M138" s="3"/>
      <c r="N138" s="3"/>
      <c r="O138" s="3"/>
      <c r="P138" s="3"/>
    </row>
    <row r="139" spans="2:16" ht="12">
      <c r="B139" s="16">
        <v>36947</v>
      </c>
      <c r="C139" s="17">
        <v>4.803</v>
      </c>
      <c r="D139" s="18">
        <v>94.2</v>
      </c>
      <c r="E139" s="3">
        <v>37</v>
      </c>
      <c r="F139" s="18">
        <v>-118.8</v>
      </c>
      <c r="G139" s="18">
        <v>106.2</v>
      </c>
      <c r="H139" s="19">
        <v>-10.85</v>
      </c>
      <c r="I139" s="19">
        <v>0</v>
      </c>
      <c r="J139" s="17">
        <v>3.77999918619744</v>
      </c>
      <c r="K139" s="12"/>
      <c r="L139" s="17"/>
      <c r="M139" s="3"/>
      <c r="N139" s="3"/>
      <c r="O139" s="3"/>
      <c r="P139" s="3"/>
    </row>
    <row r="140" spans="2:16" ht="12">
      <c r="B140" s="16">
        <v>36948</v>
      </c>
      <c r="C140" s="17">
        <v>4.856</v>
      </c>
      <c r="D140" s="18">
        <v>94.6</v>
      </c>
      <c r="E140" s="3">
        <v>36.3</v>
      </c>
      <c r="F140" s="18">
        <v>-119.5</v>
      </c>
      <c r="G140" s="18">
        <v>103.7</v>
      </c>
      <c r="H140" s="19">
        <v>-10.85</v>
      </c>
      <c r="I140" s="19">
        <v>0</v>
      </c>
      <c r="J140" s="17">
        <v>3.6917058919266</v>
      </c>
      <c r="K140" s="12"/>
      <c r="L140" s="17"/>
      <c r="M140" s="3"/>
      <c r="N140" s="3"/>
      <c r="O140" s="3"/>
      <c r="P140" s="3"/>
    </row>
    <row r="141" spans="2:16" ht="12">
      <c r="B141" s="16">
        <v>36949</v>
      </c>
      <c r="C141" s="17">
        <v>4.9</v>
      </c>
      <c r="D141" s="18">
        <v>94.9</v>
      </c>
      <c r="E141" s="3">
        <v>35.6</v>
      </c>
      <c r="F141" s="18">
        <v>-118.4</v>
      </c>
      <c r="G141" s="18">
        <v>104.3</v>
      </c>
      <c r="H141" s="19">
        <v>-10.85</v>
      </c>
      <c r="I141" s="19">
        <v>0</v>
      </c>
      <c r="J141" s="17">
        <v>3.68419156900994</v>
      </c>
      <c r="K141" s="12"/>
      <c r="L141" s="17"/>
      <c r="M141" s="3"/>
      <c r="N141" s="3"/>
      <c r="O141" s="3"/>
      <c r="P141" s="3"/>
    </row>
    <row r="142" spans="2:16" ht="12">
      <c r="B142" s="16">
        <v>36950</v>
      </c>
      <c r="C142" s="17">
        <v>4.937</v>
      </c>
      <c r="D142" s="18">
        <v>95.1</v>
      </c>
      <c r="E142" s="3">
        <v>35.1</v>
      </c>
      <c r="F142" s="18">
        <v>-118.8</v>
      </c>
      <c r="G142" s="18">
        <v>101.7</v>
      </c>
      <c r="H142" s="19">
        <v>-10.85</v>
      </c>
      <c r="I142" s="19">
        <v>0</v>
      </c>
      <c r="J142" s="17">
        <v>3.61656266275993</v>
      </c>
      <c r="K142" s="12"/>
      <c r="L142" s="17"/>
      <c r="M142" s="3"/>
      <c r="N142" s="3"/>
      <c r="O142" s="3"/>
      <c r="P142" s="3"/>
    </row>
    <row r="143" spans="2:16" ht="12">
      <c r="B143" s="16">
        <v>36951</v>
      </c>
      <c r="C143" s="17">
        <v>4.977</v>
      </c>
      <c r="D143" s="18">
        <v>95.4</v>
      </c>
      <c r="E143" s="3">
        <v>34.6</v>
      </c>
      <c r="F143" s="18">
        <v>-119.5</v>
      </c>
      <c r="G143" s="18">
        <v>103.1</v>
      </c>
      <c r="H143" s="19">
        <v>-10.85</v>
      </c>
      <c r="I143" s="19">
        <v>0</v>
      </c>
      <c r="J143" s="17">
        <v>3.49727278645785</v>
      </c>
      <c r="K143" s="12"/>
      <c r="L143" s="17"/>
      <c r="M143" s="3"/>
      <c r="N143" s="3"/>
      <c r="O143" s="3"/>
      <c r="P143" s="3"/>
    </row>
    <row r="144" spans="2:16" ht="12">
      <c r="B144" s="16">
        <v>36952</v>
      </c>
      <c r="C144" s="17">
        <v>5.037</v>
      </c>
      <c r="D144" s="18">
        <v>95.8</v>
      </c>
      <c r="E144" s="3">
        <v>33.7</v>
      </c>
      <c r="F144" s="18">
        <v>-119.3</v>
      </c>
      <c r="G144" s="18">
        <v>102.7</v>
      </c>
      <c r="H144" s="19">
        <v>-10.85</v>
      </c>
      <c r="I144" s="19">
        <v>0</v>
      </c>
      <c r="J144" s="17">
        <v>3.30471826171826</v>
      </c>
      <c r="K144" s="12"/>
      <c r="L144" s="17"/>
      <c r="M144" s="3"/>
      <c r="N144" s="3"/>
      <c r="O144" s="3"/>
      <c r="P144" s="3"/>
    </row>
    <row r="145" spans="2:16" ht="12">
      <c r="B145" s="16">
        <v>36953</v>
      </c>
      <c r="C145" s="17">
        <v>5.108</v>
      </c>
      <c r="D145" s="18">
        <v>96.3</v>
      </c>
      <c r="E145" s="3">
        <v>32.7</v>
      </c>
      <c r="F145" s="18">
        <v>-118.6</v>
      </c>
      <c r="G145" s="18">
        <v>103.8</v>
      </c>
      <c r="H145" s="19">
        <v>-10.85</v>
      </c>
      <c r="I145" s="19">
        <v>0</v>
      </c>
      <c r="J145" s="17">
        <v>3.19482128906201</v>
      </c>
      <c r="K145" s="12"/>
      <c r="L145" s="17"/>
      <c r="M145" s="3"/>
      <c r="N145" s="3"/>
      <c r="O145" s="3"/>
      <c r="P145" s="3"/>
    </row>
    <row r="146" spans="2:16" ht="12">
      <c r="B146" s="16">
        <v>36954</v>
      </c>
      <c r="C146" s="17">
        <v>5.151</v>
      </c>
      <c r="D146" s="18">
        <v>96.6</v>
      </c>
      <c r="E146" s="3">
        <v>32.1</v>
      </c>
      <c r="F146" s="18">
        <v>-118.7</v>
      </c>
      <c r="G146" s="18">
        <v>102.8</v>
      </c>
      <c r="H146" s="19">
        <v>-10.85</v>
      </c>
      <c r="I146" s="19">
        <v>0</v>
      </c>
      <c r="J146" s="17">
        <v>3.21830354817659</v>
      </c>
      <c r="K146" s="12"/>
      <c r="L146" s="17"/>
      <c r="M146" s="3"/>
      <c r="N146" s="3"/>
      <c r="O146" s="3"/>
      <c r="P146" s="3"/>
    </row>
    <row r="147" spans="2:16" ht="12">
      <c r="B147" s="16">
        <v>36955</v>
      </c>
      <c r="C147" s="17">
        <v>5.185</v>
      </c>
      <c r="D147" s="18">
        <v>96.9</v>
      </c>
      <c r="E147" s="3">
        <v>31.6</v>
      </c>
      <c r="F147" s="18">
        <v>-118.8</v>
      </c>
      <c r="G147" s="18">
        <v>103.5</v>
      </c>
      <c r="H147" s="19">
        <v>-10.85</v>
      </c>
      <c r="I147" s="19">
        <v>0</v>
      </c>
      <c r="J147" s="17">
        <v>3.22393929036409</v>
      </c>
      <c r="K147" s="12"/>
      <c r="L147" s="17"/>
      <c r="M147" s="3"/>
      <c r="N147" s="3"/>
      <c r="O147" s="3"/>
      <c r="P147" s="3"/>
    </row>
    <row r="148" spans="2:16" ht="12">
      <c r="B148" s="16">
        <v>36956</v>
      </c>
      <c r="C148" s="17">
        <v>5.249</v>
      </c>
      <c r="D148" s="18">
        <v>97.4</v>
      </c>
      <c r="E148" s="3">
        <v>30.7</v>
      </c>
      <c r="F148" s="18">
        <v>-119.4</v>
      </c>
      <c r="G148" s="18">
        <v>102.7</v>
      </c>
      <c r="H148" s="19">
        <v>-10.85</v>
      </c>
      <c r="I148" s="19">
        <v>0</v>
      </c>
      <c r="J148" s="17">
        <v>3.11779947916618</v>
      </c>
      <c r="K148" s="12"/>
      <c r="L148" s="17"/>
      <c r="M148" s="3"/>
      <c r="N148" s="3"/>
      <c r="O148" s="3"/>
      <c r="P148" s="3"/>
    </row>
    <row r="149" spans="2:17" ht="12">
      <c r="B149" s="16">
        <v>36957</v>
      </c>
      <c r="C149" s="17">
        <v>5.289</v>
      </c>
      <c r="D149" s="18">
        <v>97.7</v>
      </c>
      <c r="E149" s="3">
        <v>30.2</v>
      </c>
      <c r="F149" s="18">
        <v>-119</v>
      </c>
      <c r="G149" s="18">
        <v>103.5</v>
      </c>
      <c r="H149" s="19">
        <v>-10.85</v>
      </c>
      <c r="I149" s="19">
        <v>0</v>
      </c>
      <c r="J149" s="17">
        <v>2.95154508463493</v>
      </c>
      <c r="K149" s="12"/>
      <c r="L149" s="17"/>
      <c r="M149" s="3"/>
      <c r="N149" s="3"/>
      <c r="O149" s="3"/>
      <c r="P149" s="3"/>
      <c r="Q149"/>
    </row>
    <row r="150" spans="2:16" ht="12">
      <c r="B150" s="16">
        <v>36958</v>
      </c>
      <c r="C150" s="17">
        <v>5.327</v>
      </c>
      <c r="D150" s="18">
        <v>98.1</v>
      </c>
      <c r="E150" s="3">
        <v>29.6</v>
      </c>
      <c r="F150" s="18">
        <v>-119</v>
      </c>
      <c r="G150" s="18">
        <v>103</v>
      </c>
      <c r="H150" s="19">
        <v>-10.85</v>
      </c>
      <c r="I150" s="19">
        <v>0</v>
      </c>
      <c r="J150" s="17">
        <v>2.86419108072868</v>
      </c>
      <c r="K150" s="12"/>
      <c r="L150" s="17"/>
      <c r="M150" s="3"/>
      <c r="N150" s="3"/>
      <c r="O150" s="3"/>
      <c r="P150" s="3"/>
    </row>
    <row r="151" spans="2:16" ht="12">
      <c r="B151" s="16">
        <v>36959</v>
      </c>
      <c r="C151" s="17">
        <v>5.377</v>
      </c>
      <c r="D151" s="18">
        <v>98.5</v>
      </c>
      <c r="E151" s="3">
        <v>28.9</v>
      </c>
      <c r="F151" s="18">
        <v>-119.1</v>
      </c>
      <c r="G151" s="18">
        <v>102.4</v>
      </c>
      <c r="H151" s="19">
        <v>-10.85</v>
      </c>
      <c r="I151" s="19">
        <v>0</v>
      </c>
      <c r="J151" s="17">
        <v>2.79844075520785</v>
      </c>
      <c r="K151" s="12"/>
      <c r="L151" s="17"/>
      <c r="M151" s="3"/>
      <c r="N151" s="3"/>
      <c r="O151" s="3"/>
      <c r="P151" s="3"/>
    </row>
    <row r="152" spans="2:16" ht="12">
      <c r="B152" s="16">
        <v>36960</v>
      </c>
      <c r="C152" s="17">
        <v>5.404</v>
      </c>
      <c r="D152" s="18">
        <v>98.7</v>
      </c>
      <c r="E152" s="3">
        <v>28.6</v>
      </c>
      <c r="F152" s="18">
        <v>-119</v>
      </c>
      <c r="G152" s="18">
        <v>104</v>
      </c>
      <c r="H152" s="19">
        <v>-10.85</v>
      </c>
      <c r="I152" s="19">
        <v>0</v>
      </c>
      <c r="J152" s="17">
        <v>2.82004443359326</v>
      </c>
      <c r="K152" s="12"/>
      <c r="L152" s="17"/>
      <c r="M152" s="3"/>
      <c r="N152" s="3"/>
      <c r="O152" s="3"/>
      <c r="P152" s="3"/>
    </row>
    <row r="153" spans="2:16" ht="12">
      <c r="B153" s="16">
        <v>36966</v>
      </c>
      <c r="C153" s="17">
        <v>6.153</v>
      </c>
      <c r="D153" s="18">
        <v>201.9</v>
      </c>
      <c r="E153" s="3">
        <v>36.7</v>
      </c>
      <c r="F153" s="18">
        <v>-117.6</v>
      </c>
      <c r="G153" s="18">
        <v>103.7</v>
      </c>
      <c r="H153" s="19">
        <v>-10.85</v>
      </c>
      <c r="I153" s="19">
        <v>0</v>
      </c>
      <c r="J153" s="17">
        <v>1.11898958333286</v>
      </c>
      <c r="K153" s="12"/>
      <c r="L153" s="17"/>
      <c r="M153" s="3"/>
      <c r="N153" s="3"/>
      <c r="O153" s="3"/>
      <c r="P153" s="3"/>
    </row>
    <row r="154" spans="2:16" ht="12">
      <c r="B154" s="16">
        <v>36967</v>
      </c>
      <c r="C154" s="17">
        <v>6.182</v>
      </c>
      <c r="D154" s="18">
        <v>202.6</v>
      </c>
      <c r="E154" s="3">
        <v>36.8</v>
      </c>
      <c r="F154" s="18">
        <v>-118.4</v>
      </c>
      <c r="G154" s="18">
        <v>103.4</v>
      </c>
      <c r="H154" s="19">
        <v>-10.85</v>
      </c>
      <c r="I154" s="19">
        <v>0</v>
      </c>
      <c r="J154" s="17">
        <v>1.0654500325516</v>
      </c>
      <c r="K154" s="12"/>
      <c r="L154" s="17"/>
      <c r="M154" s="3"/>
      <c r="N154" s="3"/>
      <c r="O154" s="3"/>
      <c r="P154" s="3"/>
    </row>
    <row r="155" spans="2:16" ht="12">
      <c r="B155" s="16">
        <v>36968</v>
      </c>
      <c r="C155" s="17">
        <v>6.221</v>
      </c>
      <c r="D155" s="18">
        <v>203.4</v>
      </c>
      <c r="E155" s="3">
        <v>37</v>
      </c>
      <c r="F155" s="18">
        <v>-117</v>
      </c>
      <c r="G155" s="18">
        <v>105</v>
      </c>
      <c r="H155" s="19">
        <v>-10.85</v>
      </c>
      <c r="I155" s="19">
        <v>0</v>
      </c>
      <c r="J155" s="17">
        <v>1.17534700520785</v>
      </c>
      <c r="K155" s="12"/>
      <c r="L155" s="17"/>
      <c r="M155" s="3"/>
      <c r="N155" s="3"/>
      <c r="O155" s="3"/>
      <c r="P155" s="3"/>
    </row>
    <row r="156" spans="2:16" ht="12">
      <c r="B156" s="16">
        <v>36969</v>
      </c>
      <c r="C156" s="17">
        <v>6.265</v>
      </c>
      <c r="D156" s="18">
        <v>204.4</v>
      </c>
      <c r="E156" s="3">
        <v>37.3</v>
      </c>
      <c r="F156" s="18">
        <v>-117.2</v>
      </c>
      <c r="G156" s="18">
        <v>104.5</v>
      </c>
      <c r="H156" s="19">
        <v>-10.85</v>
      </c>
      <c r="I156" s="19">
        <v>0</v>
      </c>
      <c r="J156" s="17">
        <v>1.15562190755161</v>
      </c>
      <c r="K156" s="12"/>
      <c r="L156" s="17"/>
      <c r="M156" s="3"/>
      <c r="N156" s="3"/>
      <c r="O156" s="3"/>
      <c r="P156" s="3"/>
    </row>
    <row r="157" spans="2:16" ht="12">
      <c r="B157" s="16">
        <v>36984</v>
      </c>
      <c r="C157" s="17">
        <v>7.835</v>
      </c>
      <c r="D157" s="18">
        <v>230.8</v>
      </c>
      <c r="E157" s="3">
        <v>51.1</v>
      </c>
      <c r="F157" s="18">
        <v>-117.2</v>
      </c>
      <c r="G157" s="18">
        <v>104.4</v>
      </c>
      <c r="H157" s="19">
        <v>-10.85</v>
      </c>
      <c r="I157" s="19">
        <v>0</v>
      </c>
      <c r="J157" s="17">
        <v>0.198485026041187</v>
      </c>
      <c r="K157" s="12"/>
      <c r="L157" s="17"/>
      <c r="M157" s="3"/>
      <c r="N157" s="3"/>
      <c r="O157" s="3"/>
      <c r="P157" s="3"/>
    </row>
    <row r="158" spans="2:16" ht="12">
      <c r="B158" s="16">
        <v>36985</v>
      </c>
      <c r="C158" s="17">
        <v>7.882</v>
      </c>
      <c r="D158" s="18">
        <v>231.4</v>
      </c>
      <c r="E158" s="3">
        <v>51.6</v>
      </c>
      <c r="F158" s="18">
        <v>-114.8</v>
      </c>
      <c r="G158" s="18">
        <v>102.4</v>
      </c>
      <c r="H158" s="19">
        <v>-10.85</v>
      </c>
      <c r="I158" s="19">
        <v>0</v>
      </c>
      <c r="J158" s="17">
        <v>0.223845865884937</v>
      </c>
      <c r="K158" s="12"/>
      <c r="L158" s="17"/>
      <c r="M158" s="3"/>
      <c r="N158" s="3"/>
      <c r="O158" s="3"/>
      <c r="P158" s="3"/>
    </row>
    <row r="159" spans="1:16" ht="12">
      <c r="A159"/>
      <c r="B159" s="16">
        <v>36986</v>
      </c>
      <c r="C159" s="17">
        <v>7.944</v>
      </c>
      <c r="D159" s="18">
        <v>232.1</v>
      </c>
      <c r="E159" s="3">
        <v>52.2</v>
      </c>
      <c r="F159" s="18">
        <v>-117</v>
      </c>
      <c r="G159" s="18">
        <v>103.3</v>
      </c>
      <c r="H159" s="19">
        <v>-10.85</v>
      </c>
      <c r="I159" s="19">
        <v>0</v>
      </c>
      <c r="J159" s="17">
        <v>0.223845865884937</v>
      </c>
      <c r="K159" s="12"/>
      <c r="L159" s="17"/>
      <c r="M159" s="3"/>
      <c r="N159" s="3"/>
      <c r="O159" s="3"/>
      <c r="P159" s="3"/>
    </row>
    <row r="160" spans="2:16" ht="12">
      <c r="B160" s="16">
        <v>36987</v>
      </c>
      <c r="C160" s="17">
        <v>7.997</v>
      </c>
      <c r="D160" s="18">
        <v>232.7</v>
      </c>
      <c r="E160" s="3">
        <v>52.9</v>
      </c>
      <c r="F160" s="18">
        <v>-115.4</v>
      </c>
      <c r="G160" s="18">
        <v>102.4</v>
      </c>
      <c r="H160" s="19">
        <v>-10.85</v>
      </c>
      <c r="I160" s="19">
        <v>0</v>
      </c>
      <c r="J160" s="17">
        <v>0.353467936197438</v>
      </c>
      <c r="K160" s="12"/>
      <c r="L160" s="17"/>
      <c r="M160" s="3"/>
      <c r="N160" s="3"/>
      <c r="O160" s="3"/>
      <c r="P160" s="3"/>
    </row>
    <row r="161" spans="2:16" ht="12">
      <c r="B161" s="16">
        <v>36988</v>
      </c>
      <c r="C161" s="17">
        <v>8.099</v>
      </c>
      <c r="D161" s="18">
        <v>261.5</v>
      </c>
      <c r="E161" s="3">
        <v>16.2</v>
      </c>
      <c r="F161" s="18">
        <v>-111.8</v>
      </c>
      <c r="G161" s="18">
        <v>106.1</v>
      </c>
      <c r="H161" s="19">
        <v>-10.85</v>
      </c>
      <c r="I161" s="19">
        <v>0</v>
      </c>
      <c r="J161" s="17">
        <v>0.396675292968271</v>
      </c>
      <c r="K161" s="12"/>
      <c r="L161" s="17"/>
      <c r="M161" s="3"/>
      <c r="N161" s="3"/>
      <c r="O161" s="3"/>
      <c r="P161" s="3"/>
    </row>
    <row r="162" spans="2:16" ht="12">
      <c r="B162" s="16">
        <v>37017</v>
      </c>
      <c r="C162" s="17">
        <v>11.402</v>
      </c>
      <c r="D162" s="18">
        <v>-86.2</v>
      </c>
      <c r="E162" s="3">
        <v>58.1</v>
      </c>
      <c r="F162" s="18">
        <v>-116.9</v>
      </c>
      <c r="G162" s="18">
        <v>107.5</v>
      </c>
      <c r="H162" s="19">
        <v>-10.85</v>
      </c>
      <c r="I162" s="19">
        <v>0</v>
      </c>
      <c r="J162" s="17">
        <v>0.355346516926589</v>
      </c>
      <c r="K162" s="12"/>
      <c r="L162" s="17"/>
      <c r="M162" s="3"/>
      <c r="N162" s="3"/>
      <c r="O162" s="3"/>
      <c r="P162" s="3"/>
    </row>
    <row r="163" spans="2:16" ht="12">
      <c r="B163" s="16">
        <v>37019</v>
      </c>
      <c r="C163" s="17">
        <v>11.773</v>
      </c>
      <c r="D163" s="18">
        <v>131.3</v>
      </c>
      <c r="E163" s="3">
        <v>61</v>
      </c>
      <c r="F163" s="18">
        <v>-117.7</v>
      </c>
      <c r="G163" s="18">
        <v>106.1</v>
      </c>
      <c r="H163" s="19">
        <v>-10.85</v>
      </c>
      <c r="I163" s="19">
        <v>0</v>
      </c>
      <c r="J163" s="17">
        <v>0.349710774739089</v>
      </c>
      <c r="K163" s="12"/>
      <c r="L163" s="17"/>
      <c r="M163" s="3"/>
      <c r="N163" s="3"/>
      <c r="O163" s="3"/>
      <c r="P163" s="3"/>
    </row>
    <row r="164" spans="2:16" ht="12">
      <c r="B164" s="16">
        <v>37020</v>
      </c>
      <c r="C164" s="17">
        <v>11.817</v>
      </c>
      <c r="D164" s="18">
        <v>131.7</v>
      </c>
      <c r="E164" s="3">
        <v>60.5</v>
      </c>
      <c r="F164" s="18">
        <v>-117.1</v>
      </c>
      <c r="G164" s="18">
        <v>105.1</v>
      </c>
      <c r="H164" s="19">
        <v>-10.85</v>
      </c>
      <c r="I164" s="19">
        <v>0</v>
      </c>
      <c r="J164" s="17">
        <v>0.361921549478672</v>
      </c>
      <c r="K164" s="12"/>
      <c r="L164" s="17"/>
      <c r="M164" s="3"/>
      <c r="N164" s="3"/>
      <c r="O164" s="3"/>
      <c r="P164" s="3"/>
    </row>
    <row r="165" spans="2:16" ht="12">
      <c r="B165" s="16">
        <v>37022</v>
      </c>
      <c r="C165" s="17">
        <v>11.938</v>
      </c>
      <c r="D165" s="18">
        <v>133</v>
      </c>
      <c r="E165" s="3">
        <v>59.2</v>
      </c>
      <c r="F165" s="18">
        <v>-116.4</v>
      </c>
      <c r="G165" s="18">
        <v>105.1</v>
      </c>
      <c r="H165" s="19">
        <v>-10.85</v>
      </c>
      <c r="I165" s="19">
        <v>0</v>
      </c>
      <c r="J165" s="17">
        <v>0.498118652343255</v>
      </c>
      <c r="K165" s="12"/>
      <c r="L165" s="17"/>
      <c r="M165" s="3"/>
      <c r="N165" s="3"/>
      <c r="O165" s="3"/>
      <c r="P165" s="3"/>
    </row>
    <row r="166" spans="2:16" ht="12">
      <c r="B166" s="16">
        <v>37023</v>
      </c>
      <c r="C166" s="17">
        <v>11.965</v>
      </c>
      <c r="D166" s="18">
        <v>133.3</v>
      </c>
      <c r="E166" s="3">
        <v>58.9</v>
      </c>
      <c r="F166" s="18">
        <v>-116.9</v>
      </c>
      <c r="G166" s="18">
        <v>103.9</v>
      </c>
      <c r="H166" s="19">
        <v>-10.85</v>
      </c>
      <c r="I166" s="19">
        <v>0</v>
      </c>
      <c r="J166" s="17">
        <v>0.622104980468254</v>
      </c>
      <c r="K166" s="12"/>
      <c r="L166" s="17"/>
      <c r="M166" s="3"/>
      <c r="N166" s="3"/>
      <c r="O166" s="3"/>
      <c r="P166" s="3"/>
    </row>
    <row r="167" spans="2:16" ht="12">
      <c r="B167" s="16">
        <v>37024</v>
      </c>
      <c r="C167" s="17">
        <v>11.993</v>
      </c>
      <c r="D167" s="18">
        <v>133.6</v>
      </c>
      <c r="E167" s="3">
        <v>58.7</v>
      </c>
      <c r="F167" s="18">
        <v>-116.3</v>
      </c>
      <c r="G167" s="18">
        <v>104.2</v>
      </c>
      <c r="H167" s="19">
        <v>-10.85</v>
      </c>
      <c r="I167" s="19">
        <v>0</v>
      </c>
      <c r="J167" s="17">
        <v>0.650283691405754</v>
      </c>
      <c r="K167" s="12"/>
      <c r="L167" s="17"/>
      <c r="M167" s="3"/>
      <c r="N167" s="3"/>
      <c r="O167" s="3"/>
      <c r="P167" s="3"/>
    </row>
    <row r="168" spans="2:16" ht="12">
      <c r="B168" s="16">
        <v>37025</v>
      </c>
      <c r="C168" s="17">
        <v>12.02</v>
      </c>
      <c r="D168" s="18">
        <v>133.9</v>
      </c>
      <c r="E168" s="3">
        <v>58.4</v>
      </c>
      <c r="F168" s="18">
        <v>-117</v>
      </c>
      <c r="G168" s="18">
        <v>104.7</v>
      </c>
      <c r="H168" s="19">
        <v>-10.85</v>
      </c>
      <c r="I168" s="19">
        <v>0</v>
      </c>
      <c r="J168" s="17">
        <v>0.680340983072421</v>
      </c>
      <c r="K168" s="12"/>
      <c r="L168" s="17"/>
      <c r="M168" s="3"/>
      <c r="N168" s="3"/>
      <c r="O168" s="3"/>
      <c r="P168" s="3"/>
    </row>
    <row r="169" spans="2:16" ht="12">
      <c r="B169" s="16">
        <v>37026</v>
      </c>
      <c r="C169" s="17">
        <v>12.075</v>
      </c>
      <c r="D169" s="18">
        <v>134.5</v>
      </c>
      <c r="E169" s="3">
        <v>57.8</v>
      </c>
      <c r="F169" s="18">
        <v>-116.8</v>
      </c>
      <c r="G169" s="18">
        <v>105.1</v>
      </c>
      <c r="H169" s="19">
        <v>-10.85</v>
      </c>
      <c r="I169" s="19">
        <v>0</v>
      </c>
      <c r="J169" s="17">
        <v>0.603319173176588</v>
      </c>
      <c r="K169" s="12"/>
      <c r="L169" s="17"/>
      <c r="M169" s="3"/>
      <c r="N169" s="3"/>
      <c r="O169" s="3"/>
      <c r="P169" s="3"/>
    </row>
    <row r="170" spans="2:16" ht="12">
      <c r="B170" s="16">
        <v>37027</v>
      </c>
      <c r="C170" s="17">
        <v>12.135</v>
      </c>
      <c r="D170" s="18">
        <v>135.2</v>
      </c>
      <c r="E170" s="3">
        <v>57.2</v>
      </c>
      <c r="F170" s="18">
        <v>-117.1</v>
      </c>
      <c r="G170" s="18">
        <v>104.5</v>
      </c>
      <c r="H170" s="19">
        <v>-10.85</v>
      </c>
      <c r="I170" s="19">
        <v>0</v>
      </c>
      <c r="J170" s="17">
        <v>0.407946777343256</v>
      </c>
      <c r="K170" s="12"/>
      <c r="L170" s="17"/>
      <c r="M170" s="3"/>
      <c r="N170" s="3"/>
      <c r="O170" s="3"/>
      <c r="P170" s="3"/>
    </row>
    <row r="171" spans="2:16" ht="12">
      <c r="B171" s="16">
        <v>37028</v>
      </c>
      <c r="C171" s="17">
        <v>12.195</v>
      </c>
      <c r="D171" s="18">
        <v>135.9</v>
      </c>
      <c r="E171" s="3">
        <v>56.6</v>
      </c>
      <c r="F171" s="18">
        <v>-116.6</v>
      </c>
      <c r="G171" s="18">
        <v>105.8</v>
      </c>
      <c r="H171" s="19">
        <v>-10.85</v>
      </c>
      <c r="I171" s="19">
        <v>0</v>
      </c>
      <c r="J171" s="17">
        <v>0.449275553384922</v>
      </c>
      <c r="K171" s="12"/>
      <c r="L171" s="17"/>
      <c r="M171" s="3"/>
      <c r="N171" s="3"/>
      <c r="O171" s="3"/>
      <c r="P171" s="3"/>
    </row>
    <row r="172" spans="2:16" ht="12">
      <c r="B172" s="16">
        <v>37029</v>
      </c>
      <c r="C172" s="17">
        <v>12.255</v>
      </c>
      <c r="D172" s="18">
        <v>136.6</v>
      </c>
      <c r="E172" s="3">
        <v>56</v>
      </c>
      <c r="F172" s="18">
        <v>-116.4</v>
      </c>
      <c r="G172" s="18">
        <v>104.8</v>
      </c>
      <c r="H172" s="19">
        <v>-10.85</v>
      </c>
      <c r="I172" s="19">
        <v>0</v>
      </c>
      <c r="J172" s="17">
        <v>0.515965169270339</v>
      </c>
      <c r="K172" s="12"/>
      <c r="L172" s="17"/>
      <c r="M172" s="3"/>
      <c r="N172" s="3"/>
      <c r="O172" s="3"/>
      <c r="P172" s="3"/>
    </row>
    <row r="173" spans="2:16" ht="12">
      <c r="B173" s="16">
        <v>37030</v>
      </c>
      <c r="C173" s="17">
        <v>12.323</v>
      </c>
      <c r="D173" s="18">
        <v>137.4</v>
      </c>
      <c r="E173" s="3">
        <v>55.4</v>
      </c>
      <c r="F173" s="18">
        <v>-116.8</v>
      </c>
      <c r="G173" s="18">
        <v>106</v>
      </c>
      <c r="H173" s="19">
        <v>-10.85</v>
      </c>
      <c r="I173" s="19">
        <v>0</v>
      </c>
      <c r="J173" s="17">
        <v>0.453032714843256</v>
      </c>
      <c r="K173" s="12"/>
      <c r="L173" s="17"/>
      <c r="M173" s="3"/>
      <c r="N173" s="3"/>
      <c r="O173" s="3"/>
      <c r="P173" s="3"/>
    </row>
    <row r="174" spans="2:16" ht="12">
      <c r="B174" s="16">
        <v>37031</v>
      </c>
      <c r="C174" s="17">
        <v>12.381</v>
      </c>
      <c r="D174" s="18">
        <v>138.1</v>
      </c>
      <c r="E174" s="3">
        <v>54.8</v>
      </c>
      <c r="F174" s="18">
        <v>-116.3</v>
      </c>
      <c r="G174" s="18">
        <v>105.3</v>
      </c>
      <c r="H174" s="19">
        <v>-10.85</v>
      </c>
      <c r="I174" s="19">
        <v>0</v>
      </c>
      <c r="J174" s="17">
        <v>0.44270052083284</v>
      </c>
      <c r="K174" s="12"/>
      <c r="L174" s="17"/>
      <c r="M174" s="3"/>
      <c r="N174" s="3"/>
      <c r="O174" s="3"/>
      <c r="P174" s="3"/>
    </row>
    <row r="175" spans="2:16" ht="12">
      <c r="B175" s="16">
        <v>37032</v>
      </c>
      <c r="C175" s="17">
        <v>12.441</v>
      </c>
      <c r="D175" s="18">
        <v>138.9</v>
      </c>
      <c r="E175" s="3">
        <v>54.3</v>
      </c>
      <c r="F175" s="18">
        <v>-116.3</v>
      </c>
      <c r="G175" s="18">
        <v>105</v>
      </c>
      <c r="H175" s="19">
        <v>-10.85</v>
      </c>
      <c r="I175" s="19">
        <v>0</v>
      </c>
      <c r="J175" s="17">
        <v>0.483090006509923</v>
      </c>
      <c r="K175" s="12"/>
      <c r="L175" s="17"/>
      <c r="M175" s="3"/>
      <c r="N175" s="3"/>
      <c r="O175" s="3"/>
      <c r="P175" s="3"/>
    </row>
    <row r="176" spans="2:16" ht="12">
      <c r="B176" s="16">
        <v>37033</v>
      </c>
      <c r="C176" s="17">
        <v>12.501</v>
      </c>
      <c r="D176" s="18">
        <v>139.7</v>
      </c>
      <c r="E176" s="3">
        <v>53.7</v>
      </c>
      <c r="F176" s="18">
        <v>-116.2</v>
      </c>
      <c r="G176" s="18">
        <v>105.8</v>
      </c>
      <c r="H176" s="19">
        <v>-10.85</v>
      </c>
      <c r="I176" s="19">
        <v>0</v>
      </c>
      <c r="J176" s="17">
        <v>0.415461100259923</v>
      </c>
      <c r="K176" s="12"/>
      <c r="L176" s="17"/>
      <c r="M176" s="3"/>
      <c r="N176" s="3"/>
      <c r="O176" s="3"/>
      <c r="P176" s="3"/>
    </row>
    <row r="177" spans="2:16" ht="12">
      <c r="B177" s="16">
        <v>37034</v>
      </c>
      <c r="C177" s="17">
        <v>12.569</v>
      </c>
      <c r="D177" s="18">
        <v>140.5</v>
      </c>
      <c r="E177" s="3">
        <v>53.1</v>
      </c>
      <c r="F177" s="18">
        <v>-116.3</v>
      </c>
      <c r="G177" s="18">
        <v>104.9</v>
      </c>
      <c r="H177" s="19">
        <v>-10.85</v>
      </c>
      <c r="I177" s="19">
        <v>0</v>
      </c>
      <c r="J177" s="17">
        <v>0.38352522786409</v>
      </c>
      <c r="K177" s="12"/>
      <c r="L177" s="17"/>
      <c r="M177" s="3"/>
      <c r="N177" s="3"/>
      <c r="O177" s="3"/>
      <c r="P177" s="3"/>
    </row>
    <row r="178" spans="2:16" ht="12">
      <c r="B178" s="16">
        <v>37035</v>
      </c>
      <c r="C178" s="17">
        <v>12.628</v>
      </c>
      <c r="D178" s="18">
        <v>141.3</v>
      </c>
      <c r="E178" s="3">
        <v>52.6</v>
      </c>
      <c r="F178" s="18">
        <v>-115.6</v>
      </c>
      <c r="G178" s="18">
        <v>106.7</v>
      </c>
      <c r="H178" s="19">
        <v>-10.85</v>
      </c>
      <c r="I178" s="19">
        <v>0</v>
      </c>
      <c r="J178" s="17">
        <v>0.394796712239089</v>
      </c>
      <c r="K178" s="12"/>
      <c r="L178" s="17"/>
      <c r="M178" s="3"/>
      <c r="N178" s="3"/>
      <c r="O178" s="3"/>
      <c r="P178" s="3"/>
    </row>
    <row r="179" spans="2:16" ht="12">
      <c r="B179" s="16">
        <v>37036</v>
      </c>
      <c r="C179" s="17">
        <v>12.687</v>
      </c>
      <c r="D179" s="18">
        <v>142.1</v>
      </c>
      <c r="E179" s="3">
        <v>52.1</v>
      </c>
      <c r="F179" s="18">
        <v>-116.2</v>
      </c>
      <c r="G179" s="18">
        <v>105.5</v>
      </c>
      <c r="H179" s="19">
        <v>-10.85</v>
      </c>
      <c r="I179" s="19">
        <v>0</v>
      </c>
      <c r="J179" s="17">
        <v>0.495300781249506</v>
      </c>
      <c r="K179" s="12"/>
      <c r="L179" s="17"/>
      <c r="M179" s="3"/>
      <c r="N179" s="3"/>
      <c r="O179" s="3"/>
      <c r="P179" s="3"/>
    </row>
    <row r="180" spans="2:16" ht="12">
      <c r="B180" s="16">
        <v>37037</v>
      </c>
      <c r="C180" s="17">
        <v>12.747</v>
      </c>
      <c r="D180" s="18">
        <v>142.9</v>
      </c>
      <c r="E180" s="3">
        <v>51.5</v>
      </c>
      <c r="F180" s="18">
        <v>-116.1</v>
      </c>
      <c r="G180" s="18">
        <v>104.9</v>
      </c>
      <c r="H180" s="19">
        <v>-10.85</v>
      </c>
      <c r="I180" s="19">
        <v>0</v>
      </c>
      <c r="J180" s="17">
        <v>0.509390136718256</v>
      </c>
      <c r="K180" s="12"/>
      <c r="L180" s="17"/>
      <c r="M180" s="3"/>
      <c r="N180" s="3"/>
      <c r="O180" s="3"/>
      <c r="P180" s="3"/>
    </row>
    <row r="181" spans="2:16" ht="12">
      <c r="B181" s="16">
        <v>37039</v>
      </c>
      <c r="C181" s="17">
        <v>12.869</v>
      </c>
      <c r="D181" s="18">
        <v>144.7</v>
      </c>
      <c r="E181" s="3">
        <v>50.5</v>
      </c>
      <c r="F181" s="18">
        <v>-116.8</v>
      </c>
      <c r="G181" s="18">
        <v>105</v>
      </c>
      <c r="H181" s="19">
        <v>-10.85</v>
      </c>
      <c r="I181" s="19">
        <v>0</v>
      </c>
      <c r="J181" s="17">
        <v>0.372253743489089</v>
      </c>
      <c r="K181" s="12"/>
      <c r="L181" s="17"/>
      <c r="M181" s="3"/>
      <c r="N181" s="3"/>
      <c r="O181" s="3"/>
      <c r="P181" s="3"/>
    </row>
    <row r="182" spans="2:16" ht="12">
      <c r="B182" s="16">
        <v>37040</v>
      </c>
      <c r="C182" s="17">
        <v>12.908</v>
      </c>
      <c r="D182" s="18">
        <v>145.3</v>
      </c>
      <c r="E182" s="3">
        <v>50.2</v>
      </c>
      <c r="F182" s="18">
        <v>-116.2</v>
      </c>
      <c r="G182" s="18">
        <v>104.8</v>
      </c>
      <c r="H182" s="19">
        <v>-10.85</v>
      </c>
      <c r="I182" s="19">
        <v>0</v>
      </c>
      <c r="J182" s="17">
        <v>0.264235351562006</v>
      </c>
      <c r="K182" s="12"/>
      <c r="L182" s="17"/>
      <c r="M182" s="3"/>
      <c r="N182" s="3"/>
      <c r="O182" s="3"/>
      <c r="P182" s="3"/>
    </row>
    <row r="183" spans="2:16" ht="12">
      <c r="B183" s="16">
        <v>37041</v>
      </c>
      <c r="C183" s="17">
        <v>12.946</v>
      </c>
      <c r="D183" s="18">
        <v>145.8</v>
      </c>
      <c r="E183" s="3">
        <v>49.9</v>
      </c>
      <c r="F183" s="18">
        <v>-116.4</v>
      </c>
      <c r="G183" s="18">
        <v>106.8</v>
      </c>
      <c r="H183" s="19">
        <v>-10.85</v>
      </c>
      <c r="I183" s="19">
        <v>0</v>
      </c>
      <c r="J183" s="17">
        <v>0.222906575520339</v>
      </c>
      <c r="K183" s="12"/>
      <c r="L183" s="17"/>
      <c r="M183" s="3"/>
      <c r="N183" s="3"/>
      <c r="O183" s="3"/>
      <c r="P183" s="3"/>
    </row>
    <row r="184" spans="2:16" ht="12">
      <c r="B184" s="16">
        <v>37042</v>
      </c>
      <c r="C184" s="17">
        <v>13.008</v>
      </c>
      <c r="D184" s="18">
        <v>146.2</v>
      </c>
      <c r="E184" s="3">
        <v>40</v>
      </c>
      <c r="F184" s="18">
        <v>-115.8</v>
      </c>
      <c r="G184" s="18">
        <v>108.4</v>
      </c>
      <c r="H184" s="19">
        <v>-10.85</v>
      </c>
      <c r="I184" s="19">
        <v>0</v>
      </c>
      <c r="J184" s="17">
        <v>0.242631673176589</v>
      </c>
      <c r="K184" s="12"/>
      <c r="L184" s="17"/>
      <c r="M184" s="3"/>
      <c r="N184" s="3"/>
      <c r="O184" s="3"/>
      <c r="P184" s="3"/>
    </row>
    <row r="185" spans="2:16" ht="12">
      <c r="B185" s="16">
        <v>37057</v>
      </c>
      <c r="C185" s="17">
        <v>13.958</v>
      </c>
      <c r="D185" s="18">
        <v>163.1</v>
      </c>
      <c r="E185" s="3">
        <v>43.6</v>
      </c>
      <c r="F185" s="18">
        <v>-116.9</v>
      </c>
      <c r="G185" s="18">
        <v>107.9</v>
      </c>
      <c r="H185" s="19">
        <v>-10.85</v>
      </c>
      <c r="I185" s="19">
        <v>0</v>
      </c>
      <c r="J185" s="17">
        <v>-0.41675016276091</v>
      </c>
      <c r="K185" s="12"/>
      <c r="L185" s="17"/>
      <c r="M185" s="3"/>
      <c r="N185" s="3"/>
      <c r="O185" s="3"/>
      <c r="P185" s="3"/>
    </row>
    <row r="186" spans="2:16" ht="12">
      <c r="B186" s="16">
        <v>37059</v>
      </c>
      <c r="C186" s="17">
        <v>14.085</v>
      </c>
      <c r="D186" s="18">
        <v>165.5</v>
      </c>
      <c r="E186" s="3">
        <v>43.1</v>
      </c>
      <c r="F186" s="18">
        <v>-116.3</v>
      </c>
      <c r="G186" s="18">
        <v>106.2</v>
      </c>
      <c r="H186" s="19">
        <v>-10.85</v>
      </c>
      <c r="I186" s="19">
        <v>0</v>
      </c>
      <c r="J186" s="17">
        <v>-0.116177246094244</v>
      </c>
      <c r="K186" s="12"/>
      <c r="L186" s="17"/>
      <c r="M186" s="3"/>
      <c r="N186" s="3"/>
      <c r="O186" s="3"/>
      <c r="P186" s="3"/>
    </row>
    <row r="187" spans="2:16" ht="12">
      <c r="B187" s="16">
        <v>37060</v>
      </c>
      <c r="C187" s="17">
        <v>14.144</v>
      </c>
      <c r="D187" s="18">
        <v>166.7</v>
      </c>
      <c r="E187" s="3">
        <v>42.9</v>
      </c>
      <c r="F187" s="18">
        <v>-116</v>
      </c>
      <c r="G187" s="18">
        <v>107.3</v>
      </c>
      <c r="H187" s="19">
        <v>-10.85</v>
      </c>
      <c r="I187" s="19">
        <v>0</v>
      </c>
      <c r="J187" s="17">
        <v>-0.307792480469244</v>
      </c>
      <c r="K187" s="12"/>
      <c r="L187" s="17"/>
      <c r="M187" s="3"/>
      <c r="N187" s="3"/>
      <c r="O187" s="3"/>
      <c r="P187" s="3"/>
    </row>
    <row r="188" spans="2:16" ht="12">
      <c r="B188" s="16">
        <v>37061</v>
      </c>
      <c r="C188" s="17">
        <v>14.203</v>
      </c>
      <c r="D188" s="18">
        <v>167.9</v>
      </c>
      <c r="E188" s="3">
        <v>42.8</v>
      </c>
      <c r="F188" s="18">
        <v>-116.1</v>
      </c>
      <c r="G188" s="18">
        <v>108.1</v>
      </c>
      <c r="H188" s="19">
        <v>-10.85</v>
      </c>
      <c r="I188" s="19">
        <v>0</v>
      </c>
      <c r="J188" s="17">
        <v>-0.333153320312994</v>
      </c>
      <c r="K188" s="12"/>
      <c r="L188" s="17"/>
      <c r="M188" s="3"/>
      <c r="N188" s="3"/>
      <c r="O188" s="3"/>
      <c r="P188" s="3"/>
    </row>
    <row r="189" spans="2:16" ht="12">
      <c r="B189" s="16">
        <v>37062</v>
      </c>
      <c r="C189" s="17">
        <v>14.261</v>
      </c>
      <c r="D189" s="18">
        <v>169.1</v>
      </c>
      <c r="E189" s="3">
        <v>42.6</v>
      </c>
      <c r="F189" s="18">
        <v>-116.6</v>
      </c>
      <c r="G189" s="18">
        <v>108.7</v>
      </c>
      <c r="H189" s="19">
        <v>-10.85</v>
      </c>
      <c r="I189" s="19">
        <v>0</v>
      </c>
      <c r="J189" s="17">
        <v>-0.354756998698411</v>
      </c>
      <c r="K189" s="12"/>
      <c r="L189" s="17"/>
      <c r="M189" s="3"/>
      <c r="N189" s="3"/>
      <c r="O189" s="3"/>
      <c r="P189" s="3"/>
    </row>
    <row r="190" spans="2:16" ht="12">
      <c r="B190" s="16">
        <v>37063</v>
      </c>
      <c r="C190" s="17">
        <v>14.313</v>
      </c>
      <c r="D190" s="18">
        <v>170.1</v>
      </c>
      <c r="E190" s="3">
        <v>42.5</v>
      </c>
      <c r="F190" s="18">
        <v>-117.4</v>
      </c>
      <c r="G190" s="18">
        <v>107.8</v>
      </c>
      <c r="H190" s="19">
        <v>-10.85</v>
      </c>
      <c r="I190" s="19">
        <v>0</v>
      </c>
      <c r="J190" s="17">
        <v>-0.360392740885911</v>
      </c>
      <c r="K190" s="5"/>
      <c r="L190" s="17"/>
      <c r="M190" s="3"/>
      <c r="N190" s="3"/>
      <c r="O190" s="3"/>
      <c r="P190" s="3"/>
    </row>
    <row r="191" spans="2:16" ht="12">
      <c r="B191" s="16">
        <v>37064</v>
      </c>
      <c r="C191" s="17">
        <v>14.387</v>
      </c>
      <c r="D191" s="18">
        <v>178.2</v>
      </c>
      <c r="E191" s="3">
        <v>33.8</v>
      </c>
      <c r="F191" s="18">
        <v>-115.8</v>
      </c>
      <c r="G191" s="18">
        <v>108</v>
      </c>
      <c r="H191" s="19">
        <v>-10.85</v>
      </c>
      <c r="I191" s="19">
        <v>0</v>
      </c>
      <c r="J191" s="17">
        <v>-0.361332031250494</v>
      </c>
      <c r="K191" s="5"/>
      <c r="L191" s="17"/>
      <c r="M191" s="3"/>
      <c r="N191" s="3"/>
      <c r="O191" s="3"/>
      <c r="P191" s="3"/>
    </row>
    <row r="192" spans="2:16" ht="12">
      <c r="B192" s="16">
        <v>37083</v>
      </c>
      <c r="C192" s="17">
        <v>15.621</v>
      </c>
      <c r="D192" s="18">
        <v>196.7</v>
      </c>
      <c r="E192" s="1">
        <v>43.5</v>
      </c>
      <c r="F192" s="18">
        <v>-117.7</v>
      </c>
      <c r="G192" s="18">
        <v>106.8</v>
      </c>
      <c r="H192" s="19">
        <v>-10.85</v>
      </c>
      <c r="I192" s="19">
        <v>0</v>
      </c>
      <c r="J192" s="17">
        <v>-0.258949381510911</v>
      </c>
      <c r="K192" s="5"/>
      <c r="L192" s="17"/>
      <c r="M192" s="3"/>
      <c r="N192" s="3"/>
      <c r="O192" s="3"/>
      <c r="P192" s="3"/>
    </row>
    <row r="193" spans="2:16" ht="12">
      <c r="B193" s="16">
        <v>37084</v>
      </c>
      <c r="C193" s="17">
        <v>15.698</v>
      </c>
      <c r="D193" s="18">
        <v>209.8</v>
      </c>
      <c r="E193" s="1">
        <v>38.3</v>
      </c>
      <c r="F193" s="18">
        <v>-116.9</v>
      </c>
      <c r="G193" s="18">
        <v>109.7</v>
      </c>
      <c r="H193" s="19">
        <v>-10.85</v>
      </c>
      <c r="I193" s="19">
        <v>0</v>
      </c>
      <c r="J193" s="17">
        <v>-0.315306803385911</v>
      </c>
      <c r="L193" s="17"/>
      <c r="M193" s="3"/>
      <c r="N193" s="3"/>
      <c r="O193" s="3"/>
      <c r="P193" s="3"/>
    </row>
    <row r="194" spans="2:16" ht="12">
      <c r="B194" s="16">
        <v>37103</v>
      </c>
      <c r="C194" s="17">
        <v>16.866</v>
      </c>
      <c r="D194" s="18">
        <v>217.4</v>
      </c>
      <c r="E194" s="3">
        <v>51.6</v>
      </c>
      <c r="F194" s="18">
        <v>-118.2</v>
      </c>
      <c r="G194" s="18">
        <v>105.1</v>
      </c>
      <c r="H194" s="19">
        <v>-10.85</v>
      </c>
      <c r="I194" s="19">
        <v>0</v>
      </c>
      <c r="J194" s="17">
        <v>0.304624837239088</v>
      </c>
      <c r="K194" s="5"/>
      <c r="L194" s="17"/>
      <c r="M194" s="3"/>
      <c r="N194" s="3"/>
      <c r="O194" s="3"/>
      <c r="P194" s="3"/>
    </row>
    <row r="195" spans="2:16" ht="12">
      <c r="B195" s="16">
        <v>37104</v>
      </c>
      <c r="C195" s="17">
        <v>16.91</v>
      </c>
      <c r="D195" s="18">
        <v>218</v>
      </c>
      <c r="E195" s="3">
        <v>52</v>
      </c>
      <c r="F195" s="18">
        <v>-118.8</v>
      </c>
      <c r="G195" s="18">
        <v>105.5</v>
      </c>
      <c r="H195" s="19">
        <v>-10.85</v>
      </c>
      <c r="I195" s="19">
        <v>0</v>
      </c>
      <c r="J195" s="17">
        <v>0.245449544270339</v>
      </c>
      <c r="K195" s="5"/>
      <c r="L195" s="17"/>
      <c r="M195" s="3"/>
      <c r="N195" s="3"/>
      <c r="O195" s="3"/>
      <c r="P195" s="3"/>
    </row>
    <row r="196" spans="2:16" ht="12">
      <c r="B196" s="16">
        <v>37105</v>
      </c>
      <c r="C196" s="17">
        <v>16.944</v>
      </c>
      <c r="D196" s="18">
        <v>218.5</v>
      </c>
      <c r="E196" s="3">
        <v>52.3</v>
      </c>
      <c r="F196" s="18">
        <v>-117.3</v>
      </c>
      <c r="G196" s="18">
        <v>106</v>
      </c>
      <c r="H196" s="19">
        <v>-10.85</v>
      </c>
      <c r="I196" s="19">
        <v>0</v>
      </c>
      <c r="J196" s="17">
        <v>0.288656901041172</v>
      </c>
      <c r="K196" s="5"/>
      <c r="L196" s="17"/>
      <c r="M196" s="3"/>
      <c r="N196" s="3"/>
      <c r="O196" s="3"/>
      <c r="P196" s="3"/>
    </row>
    <row r="197" spans="2:16" ht="12">
      <c r="B197" s="16">
        <v>37106</v>
      </c>
      <c r="C197" s="17">
        <v>16.998</v>
      </c>
      <c r="D197" s="18">
        <v>230.9</v>
      </c>
      <c r="E197" s="3">
        <v>50.3</v>
      </c>
      <c r="F197" s="18">
        <v>-118.2</v>
      </c>
      <c r="G197" s="18">
        <v>106</v>
      </c>
      <c r="H197" s="19">
        <v>-10.85</v>
      </c>
      <c r="I197" s="19">
        <v>0</v>
      </c>
      <c r="J197" s="17">
        <v>0.435186197916172</v>
      </c>
      <c r="K197" s="5"/>
      <c r="L197" s="17"/>
      <c r="M197" s="3"/>
      <c r="N197" s="3"/>
      <c r="O197" s="3"/>
      <c r="P197" s="3"/>
    </row>
    <row r="198" spans="2:16" ht="12">
      <c r="B198" s="16">
        <v>37121</v>
      </c>
      <c r="C198" s="17">
        <v>17.936</v>
      </c>
      <c r="D198" s="18">
        <v>230</v>
      </c>
      <c r="E198" s="3">
        <v>62.1</v>
      </c>
      <c r="F198" s="18">
        <v>-115.5</v>
      </c>
      <c r="G198" s="18">
        <v>108.4</v>
      </c>
      <c r="H198" s="19">
        <v>-10.85</v>
      </c>
      <c r="I198" s="19">
        <v>0</v>
      </c>
      <c r="J198" s="17">
        <v>3.72176318359325</v>
      </c>
      <c r="K198" s="5"/>
      <c r="L198" s="17"/>
      <c r="M198" s="3"/>
      <c r="N198" s="3"/>
      <c r="O198" s="3"/>
      <c r="P198" s="3"/>
    </row>
    <row r="199" spans="2:16" ht="12">
      <c r="B199" s="16">
        <v>37122</v>
      </c>
      <c r="C199" s="17">
        <v>17.976</v>
      </c>
      <c r="D199" s="18">
        <v>230.4</v>
      </c>
      <c r="E199" s="3">
        <v>62.5</v>
      </c>
      <c r="F199" s="18">
        <v>-116.9</v>
      </c>
      <c r="G199" s="18">
        <v>108.5</v>
      </c>
      <c r="H199" s="19">
        <v>-10.85</v>
      </c>
      <c r="I199" s="19">
        <v>0</v>
      </c>
      <c r="J199" s="17">
        <v>3.67573795572867</v>
      </c>
      <c r="K199" s="5"/>
      <c r="L199" s="17"/>
      <c r="M199" s="3"/>
      <c r="N199" s="3"/>
      <c r="O199" s="3"/>
      <c r="P199" s="3"/>
    </row>
    <row r="200" spans="1:16" ht="12">
      <c r="A200" s="15"/>
      <c r="B200" s="16">
        <v>37123</v>
      </c>
      <c r="C200" s="17">
        <v>18.015</v>
      </c>
      <c r="D200" s="18">
        <v>230.8</v>
      </c>
      <c r="E200" s="3">
        <v>62.9</v>
      </c>
      <c r="F200" s="18">
        <v>-118.2</v>
      </c>
      <c r="G200" s="18">
        <v>107.6</v>
      </c>
      <c r="H200" s="19">
        <v>-10.85</v>
      </c>
      <c r="I200" s="19">
        <v>0</v>
      </c>
      <c r="J200" s="17">
        <v>3.76309195963492</v>
      </c>
      <c r="L200" s="17"/>
      <c r="M200" s="3"/>
      <c r="N200" s="3"/>
      <c r="O200" s="3"/>
      <c r="P200" s="3"/>
    </row>
    <row r="201" spans="2:16" ht="12">
      <c r="B201" s="16">
        <v>37125</v>
      </c>
      <c r="C201" s="17">
        <v>18.147</v>
      </c>
      <c r="D201" s="18">
        <v>232.2</v>
      </c>
      <c r="E201" s="3">
        <v>64.5</v>
      </c>
      <c r="F201" s="18">
        <v>-117.6</v>
      </c>
      <c r="G201" s="18">
        <v>110.2</v>
      </c>
      <c r="H201" s="19">
        <v>-10.85</v>
      </c>
      <c r="I201" s="19">
        <v>0</v>
      </c>
      <c r="J201" s="17">
        <v>3.41931168619741</v>
      </c>
      <c r="K201" s="5"/>
      <c r="L201" s="17"/>
      <c r="M201" s="3"/>
      <c r="N201" s="3"/>
      <c r="O201" s="3"/>
      <c r="P201" s="3"/>
    </row>
    <row r="202" spans="2:16" ht="12">
      <c r="B202" s="16">
        <v>37126</v>
      </c>
      <c r="C202" s="17">
        <v>18.205</v>
      </c>
      <c r="D202" s="18">
        <v>232.7</v>
      </c>
      <c r="E202" s="3">
        <v>65.1</v>
      </c>
      <c r="F202" s="18">
        <v>-116.6</v>
      </c>
      <c r="G202" s="18">
        <v>111.6</v>
      </c>
      <c r="H202" s="19">
        <v>-10.85</v>
      </c>
      <c r="I202" s="19">
        <v>0</v>
      </c>
      <c r="J202" s="17">
        <v>3.34510774739533</v>
      </c>
      <c r="K202" s="5"/>
      <c r="L202" s="17"/>
      <c r="M202" s="3"/>
      <c r="N202" s="3"/>
      <c r="O202" s="3"/>
      <c r="P202" s="3"/>
    </row>
    <row r="203" spans="2:16" ht="12">
      <c r="B203" s="16">
        <v>37127</v>
      </c>
      <c r="C203" s="17">
        <v>18.265</v>
      </c>
      <c r="D203" s="18">
        <v>233.2</v>
      </c>
      <c r="E203" s="3">
        <v>65.8</v>
      </c>
      <c r="F203" s="18">
        <v>-117.1</v>
      </c>
      <c r="G203" s="18">
        <v>110.6</v>
      </c>
      <c r="H203" s="19">
        <v>-10.85</v>
      </c>
      <c r="I203" s="19">
        <v>0</v>
      </c>
      <c r="J203" s="17">
        <v>3.25399658203074</v>
      </c>
      <c r="K203" s="5"/>
      <c r="L203" s="17"/>
      <c r="M203" s="3"/>
      <c r="N203" s="3"/>
      <c r="O203" s="3"/>
      <c r="P203" s="3"/>
    </row>
    <row r="204" spans="2:16" ht="12">
      <c r="B204" s="16">
        <v>37128</v>
      </c>
      <c r="C204" s="17">
        <v>18.323</v>
      </c>
      <c r="D204" s="18">
        <v>233.7</v>
      </c>
      <c r="E204" s="3">
        <v>66.5</v>
      </c>
      <c r="F204" s="18">
        <v>-118.3</v>
      </c>
      <c r="G204" s="18">
        <v>112.2</v>
      </c>
      <c r="H204" s="19">
        <v>-10.85</v>
      </c>
      <c r="I204" s="19">
        <v>0</v>
      </c>
      <c r="J204" s="17">
        <v>3.29626464843699</v>
      </c>
      <c r="K204" s="5"/>
      <c r="L204" s="17"/>
      <c r="M204" s="3"/>
      <c r="N204" s="3"/>
      <c r="O204" s="3"/>
      <c r="P204" s="3"/>
    </row>
    <row r="205" spans="2:16" ht="12">
      <c r="B205" s="16">
        <v>37129</v>
      </c>
      <c r="C205" s="17">
        <v>18.383</v>
      </c>
      <c r="D205" s="18">
        <v>234.2</v>
      </c>
      <c r="E205" s="3">
        <v>67.1</v>
      </c>
      <c r="F205" s="18">
        <v>-117.6</v>
      </c>
      <c r="G205" s="18">
        <v>107.2</v>
      </c>
      <c r="H205" s="19">
        <v>-10.85</v>
      </c>
      <c r="I205" s="19">
        <v>0</v>
      </c>
      <c r="J205" s="17">
        <v>3.37140787760367</v>
      </c>
      <c r="K205" s="5"/>
      <c r="L205" s="17"/>
      <c r="M205" s="3"/>
      <c r="N205" s="3"/>
      <c r="O205" s="3"/>
      <c r="P205" s="3"/>
    </row>
    <row r="206" spans="2:16" ht="12">
      <c r="B206" s="16">
        <v>37138</v>
      </c>
      <c r="C206" s="17">
        <v>5.224</v>
      </c>
      <c r="D206" s="18">
        <v>180.7</v>
      </c>
      <c r="E206" s="3">
        <v>34.3</v>
      </c>
      <c r="F206" s="18">
        <v>-116.9</v>
      </c>
      <c r="G206" s="18">
        <v>103.6</v>
      </c>
      <c r="H206" s="19">
        <v>-10.85</v>
      </c>
      <c r="I206" s="19">
        <v>0</v>
      </c>
      <c r="J206" s="17">
        <v>2.85198030598905</v>
      </c>
      <c r="K206" s="5"/>
      <c r="L206" s="17"/>
      <c r="M206" s="3"/>
      <c r="N206" s="3"/>
      <c r="O206" s="3"/>
      <c r="P206" s="3"/>
    </row>
    <row r="207" spans="2:16" ht="12">
      <c r="B207" s="16">
        <v>37139</v>
      </c>
      <c r="C207" s="17">
        <v>5.272</v>
      </c>
      <c r="D207" s="18">
        <v>182</v>
      </c>
      <c r="E207" s="3">
        <v>34.3</v>
      </c>
      <c r="F207" s="18">
        <v>-116.4</v>
      </c>
      <c r="G207" s="18">
        <v>102.7</v>
      </c>
      <c r="H207" s="19">
        <v>-10.85</v>
      </c>
      <c r="I207" s="19">
        <v>0</v>
      </c>
      <c r="J207" s="17">
        <v>2.81253011067655</v>
      </c>
      <c r="K207" s="5"/>
      <c r="L207" s="17"/>
      <c r="M207" s="3"/>
      <c r="N207" s="3"/>
      <c r="O207" s="3"/>
      <c r="P207" s="3"/>
    </row>
    <row r="208" spans="2:16" ht="12">
      <c r="B208" s="16">
        <v>37147</v>
      </c>
      <c r="C208" s="17">
        <v>6.17</v>
      </c>
      <c r="D208" s="18">
        <v>203.8</v>
      </c>
      <c r="E208" s="3">
        <v>37.1</v>
      </c>
      <c r="F208" s="18">
        <v>-113.2</v>
      </c>
      <c r="G208" s="18">
        <v>103.2</v>
      </c>
      <c r="H208" s="19">
        <v>-10.85</v>
      </c>
      <c r="I208" s="19">
        <v>0</v>
      </c>
      <c r="J208" s="17">
        <v>2.38984944661405</v>
      </c>
      <c r="K208" s="5"/>
      <c r="L208" s="17"/>
      <c r="M208" s="3"/>
      <c r="N208" s="3"/>
      <c r="O208" s="3"/>
      <c r="P208" s="3"/>
    </row>
    <row r="209" spans="2:16" ht="12">
      <c r="B209" s="16">
        <v>37148</v>
      </c>
      <c r="C209" s="17">
        <v>11.462</v>
      </c>
      <c r="D209" s="18">
        <v>128.9</v>
      </c>
      <c r="E209" s="3">
        <v>63.6</v>
      </c>
      <c r="F209" s="18">
        <v>-116.5</v>
      </c>
      <c r="G209" s="18">
        <v>103.6</v>
      </c>
      <c r="H209" s="19">
        <v>-10.85</v>
      </c>
      <c r="I209" s="19">
        <v>0</v>
      </c>
      <c r="J209" s="17">
        <v>-0.227952799479704</v>
      </c>
      <c r="K209" s="5"/>
      <c r="L209" s="17"/>
      <c r="M209" s="3"/>
      <c r="N209" s="3"/>
      <c r="O209" s="3"/>
      <c r="P209" s="3"/>
    </row>
    <row r="210" spans="2:16" ht="12">
      <c r="B210" s="16">
        <v>37149</v>
      </c>
      <c r="C210" s="17">
        <v>11.522</v>
      </c>
      <c r="D210" s="18">
        <v>129.5</v>
      </c>
      <c r="E210" s="3">
        <v>62.9</v>
      </c>
      <c r="F210" s="18">
        <v>-116.4</v>
      </c>
      <c r="G210" s="18">
        <v>101.9</v>
      </c>
      <c r="H210" s="19">
        <v>-10.85</v>
      </c>
      <c r="I210" s="19">
        <v>0</v>
      </c>
      <c r="J210" s="17">
        <v>-0.18756331380262</v>
      </c>
      <c r="K210" s="5"/>
      <c r="L210" s="17"/>
      <c r="M210" s="3"/>
      <c r="N210" s="3"/>
      <c r="O210" s="3"/>
      <c r="P210" s="3"/>
    </row>
    <row r="211" spans="2:16" ht="12">
      <c r="B211" s="16">
        <v>37150</v>
      </c>
      <c r="C211" s="17">
        <v>11.551</v>
      </c>
      <c r="D211" s="18">
        <v>129.7</v>
      </c>
      <c r="E211" s="3">
        <v>62.6</v>
      </c>
      <c r="F211" s="18">
        <v>-116.5</v>
      </c>
      <c r="G211" s="18">
        <v>102.1</v>
      </c>
      <c r="H211" s="19">
        <v>-10.85</v>
      </c>
      <c r="I211" s="19">
        <v>0</v>
      </c>
      <c r="J211" s="17">
        <v>-0.14811311849012</v>
      </c>
      <c r="K211" s="5"/>
      <c r="L211" s="17"/>
      <c r="M211" s="3"/>
      <c r="N211" s="3"/>
      <c r="O211" s="3"/>
      <c r="P211" s="3"/>
    </row>
    <row r="212" spans="2:16" ht="12">
      <c r="B212" s="16">
        <v>37152</v>
      </c>
      <c r="C212" s="17">
        <v>11.69</v>
      </c>
      <c r="D212" s="18">
        <v>131.2</v>
      </c>
      <c r="E212" s="3">
        <v>61</v>
      </c>
      <c r="F212" s="18">
        <v>-115.9</v>
      </c>
      <c r="G212" s="18">
        <v>104.2</v>
      </c>
      <c r="H212" s="19">
        <v>-10.85</v>
      </c>
      <c r="I212" s="19">
        <v>0</v>
      </c>
      <c r="J212" s="17">
        <v>-0.191320475260954</v>
      </c>
      <c r="K212" s="5"/>
      <c r="L212" s="17"/>
      <c r="M212" s="3"/>
      <c r="N212" s="3"/>
      <c r="O212" s="3"/>
      <c r="P212" s="3"/>
    </row>
    <row r="213" spans="2:16" ht="12">
      <c r="B213" s="16">
        <v>37153</v>
      </c>
      <c r="C213" s="17">
        <v>11.748</v>
      </c>
      <c r="D213" s="18">
        <v>131.8</v>
      </c>
      <c r="E213" s="3">
        <v>60.4</v>
      </c>
      <c r="F213" s="18">
        <v>-115.8</v>
      </c>
      <c r="G213" s="18">
        <v>103.3</v>
      </c>
      <c r="H213" s="19">
        <v>-10.85</v>
      </c>
      <c r="I213" s="19">
        <v>0</v>
      </c>
      <c r="J213" s="17">
        <v>-0.20728841145887</v>
      </c>
      <c r="K213" s="5"/>
      <c r="L213" s="17"/>
      <c r="M213" s="3"/>
      <c r="N213" s="3"/>
      <c r="O213" s="3"/>
      <c r="P213" s="3"/>
    </row>
    <row r="214" spans="2:16" ht="12">
      <c r="B214" s="16">
        <v>37154</v>
      </c>
      <c r="C214" s="17">
        <v>11.806</v>
      </c>
      <c r="D214" s="18">
        <v>132.4</v>
      </c>
      <c r="E214" s="3">
        <v>59.8</v>
      </c>
      <c r="F214" s="18">
        <v>-115.9</v>
      </c>
      <c r="G214" s="18">
        <v>103.7</v>
      </c>
      <c r="H214" s="19">
        <v>-10.85</v>
      </c>
      <c r="I214" s="19">
        <v>0</v>
      </c>
      <c r="J214" s="17">
        <v>-0.25801009114637</v>
      </c>
      <c r="K214" s="5"/>
      <c r="L214" s="17"/>
      <c r="M214" s="3"/>
      <c r="N214" s="3"/>
      <c r="O214" s="3"/>
      <c r="P214" s="3"/>
    </row>
    <row r="215" spans="2:16" ht="12">
      <c r="B215" s="16">
        <v>37155</v>
      </c>
      <c r="C215" s="17">
        <v>11.864</v>
      </c>
      <c r="D215" s="18">
        <v>133</v>
      </c>
      <c r="E215" s="3">
        <v>59.2</v>
      </c>
      <c r="F215" s="18">
        <v>-115.3</v>
      </c>
      <c r="G215" s="18">
        <v>103.7</v>
      </c>
      <c r="H215" s="19">
        <v>-10.85</v>
      </c>
      <c r="I215" s="19">
        <v>0</v>
      </c>
      <c r="J215" s="17">
        <v>-0.30591389974012</v>
      </c>
      <c r="K215" s="5"/>
      <c r="L215" s="17"/>
      <c r="M215" s="3"/>
      <c r="N215" s="3"/>
      <c r="O215" s="3"/>
      <c r="P215" s="3"/>
    </row>
    <row r="216" spans="2:16" ht="12">
      <c r="B216" s="16">
        <v>37156</v>
      </c>
      <c r="C216" s="17">
        <v>11.936</v>
      </c>
      <c r="D216" s="18">
        <v>133.7</v>
      </c>
      <c r="E216" s="3">
        <v>58.6</v>
      </c>
      <c r="F216" s="18">
        <v>-116.1</v>
      </c>
      <c r="G216" s="18">
        <v>102.2</v>
      </c>
      <c r="H216" s="19">
        <v>-10.85</v>
      </c>
      <c r="I216" s="19">
        <v>0</v>
      </c>
      <c r="J216" s="17">
        <v>-0.329396158854704</v>
      </c>
      <c r="K216" s="5"/>
      <c r="L216" s="17"/>
      <c r="M216" s="3"/>
      <c r="N216" s="3"/>
      <c r="O216" s="3"/>
      <c r="P216" s="3"/>
    </row>
    <row r="217" spans="2:16" ht="12">
      <c r="B217" s="16">
        <v>37157</v>
      </c>
      <c r="C217" s="17">
        <v>11.994</v>
      </c>
      <c r="D217" s="18">
        <v>134.4</v>
      </c>
      <c r="E217" s="3">
        <v>58</v>
      </c>
      <c r="F217" s="18">
        <v>-115.4</v>
      </c>
      <c r="G217" s="18">
        <v>103.1</v>
      </c>
      <c r="H217" s="19">
        <v>-10.85</v>
      </c>
      <c r="I217" s="19">
        <v>0</v>
      </c>
      <c r="J217" s="17">
        <v>-0.211045572917204</v>
      </c>
      <c r="K217" s="5"/>
      <c r="L217" s="17"/>
      <c r="M217" s="3"/>
      <c r="N217" s="3"/>
      <c r="O217" s="3"/>
      <c r="P217" s="3"/>
    </row>
    <row r="218" spans="2:16" ht="12">
      <c r="B218" s="16">
        <v>37158</v>
      </c>
      <c r="C218" s="17">
        <v>12.054</v>
      </c>
      <c r="D218" s="18">
        <v>135.1</v>
      </c>
      <c r="E218" s="3">
        <v>57.4</v>
      </c>
      <c r="F218" s="18">
        <v>-116</v>
      </c>
      <c r="G218" s="18">
        <v>102.5</v>
      </c>
      <c r="H218" s="19">
        <v>-10.85</v>
      </c>
      <c r="I218" s="19">
        <v>0</v>
      </c>
      <c r="J218" s="17">
        <v>0.00311263020779528</v>
      </c>
      <c r="K218" s="5"/>
      <c r="L218" s="17"/>
      <c r="M218" s="3"/>
      <c r="N218" s="3"/>
      <c r="O218" s="3"/>
      <c r="P218" s="3"/>
    </row>
    <row r="219" spans="2:16" ht="12">
      <c r="B219" s="16">
        <v>37159</v>
      </c>
      <c r="C219" s="17">
        <v>12.114</v>
      </c>
      <c r="D219" s="18">
        <v>135.7</v>
      </c>
      <c r="E219" s="3">
        <v>56.8</v>
      </c>
      <c r="F219" s="18">
        <v>-115.5</v>
      </c>
      <c r="G219" s="18">
        <v>103.9</v>
      </c>
      <c r="H219" s="19">
        <v>-10.85</v>
      </c>
      <c r="I219" s="19">
        <v>0</v>
      </c>
      <c r="J219" s="17">
        <v>0.100798828124461</v>
      </c>
      <c r="K219" s="5"/>
      <c r="L219" s="17"/>
      <c r="M219" s="3"/>
      <c r="N219" s="3"/>
      <c r="O219" s="3"/>
      <c r="P219" s="3"/>
    </row>
    <row r="220" spans="2:16" ht="12">
      <c r="B220" s="16">
        <v>37160</v>
      </c>
      <c r="C220" s="17">
        <v>12.183</v>
      </c>
      <c r="D220" s="18">
        <v>136.5</v>
      </c>
      <c r="E220" s="1">
        <v>56.1</v>
      </c>
      <c r="F220" s="18">
        <v>-115.9</v>
      </c>
      <c r="G220" s="18">
        <v>102.7</v>
      </c>
      <c r="H220" s="19">
        <v>-10.85</v>
      </c>
      <c r="I220" s="19">
        <v>0</v>
      </c>
      <c r="J220" s="17">
        <v>0.145884765624461</v>
      </c>
      <c r="M220" s="3"/>
      <c r="N220" s="3"/>
      <c r="O220" s="3"/>
      <c r="P220" s="3"/>
    </row>
    <row r="221" spans="2:16" ht="12">
      <c r="B221" s="16">
        <v>37161</v>
      </c>
      <c r="C221" s="17">
        <v>12.242</v>
      </c>
      <c r="D221" s="18">
        <v>137.3</v>
      </c>
      <c r="E221" s="1">
        <v>55.5</v>
      </c>
      <c r="F221" s="18">
        <v>-115.5</v>
      </c>
      <c r="G221" s="18">
        <v>103.6</v>
      </c>
      <c r="H221" s="19">
        <v>-10.85</v>
      </c>
      <c r="I221" s="19">
        <v>0</v>
      </c>
      <c r="J221" s="17">
        <v>0.288656901041128</v>
      </c>
      <c r="M221" s="3"/>
      <c r="N221" s="3"/>
      <c r="O221" s="3"/>
      <c r="P221" s="3"/>
    </row>
    <row r="222" spans="2:16" ht="12">
      <c r="B222" s="16">
        <v>37162</v>
      </c>
      <c r="C222" s="17">
        <v>12.302</v>
      </c>
      <c r="D222" s="18">
        <v>138</v>
      </c>
      <c r="E222" s="1">
        <v>54.9</v>
      </c>
      <c r="F222" s="18">
        <v>-115.7</v>
      </c>
      <c r="G222" s="18">
        <v>103.3</v>
      </c>
      <c r="H222" s="19">
        <v>-10.85</v>
      </c>
      <c r="I222" s="19">
        <v>0</v>
      </c>
      <c r="J222" s="17">
        <v>0.177820638020295</v>
      </c>
      <c r="M222" s="3"/>
      <c r="N222" s="3"/>
      <c r="O222" s="3"/>
      <c r="P222" s="3"/>
    </row>
    <row r="223" spans="2:16" ht="12">
      <c r="B223" s="16">
        <v>37163</v>
      </c>
      <c r="C223" s="17">
        <v>12.362</v>
      </c>
      <c r="D223" s="18">
        <v>138.7</v>
      </c>
      <c r="E223" s="1">
        <v>54.4</v>
      </c>
      <c r="F223" s="18">
        <v>-116</v>
      </c>
      <c r="G223" s="18">
        <v>102.4</v>
      </c>
      <c r="H223" s="19">
        <v>-10.85</v>
      </c>
      <c r="I223" s="19">
        <v>0</v>
      </c>
      <c r="J223" s="17">
        <v>0.0942237955723787</v>
      </c>
      <c r="M223" s="3"/>
      <c r="N223" s="3"/>
      <c r="O223" s="3"/>
      <c r="P223" s="3"/>
    </row>
    <row r="224" spans="2:16" ht="12">
      <c r="B224" s="16">
        <v>37164</v>
      </c>
      <c r="C224" s="17">
        <v>12.428</v>
      </c>
      <c r="D224" s="18">
        <v>139.6</v>
      </c>
      <c r="E224" s="1">
        <v>53.8</v>
      </c>
      <c r="F224" s="18">
        <v>-116.3</v>
      </c>
      <c r="G224" s="18">
        <v>103.8</v>
      </c>
      <c r="H224" s="19">
        <v>-10.85</v>
      </c>
      <c r="I224" s="19">
        <v>0</v>
      </c>
      <c r="J224" s="17">
        <v>-0.0278839518234544</v>
      </c>
      <c r="M224" s="3"/>
      <c r="N224" s="3"/>
      <c r="O224" s="3"/>
      <c r="P224" s="3"/>
    </row>
    <row r="225" spans="2:16" ht="12">
      <c r="B225" s="16">
        <v>37165</v>
      </c>
      <c r="C225" s="17">
        <v>12.488</v>
      </c>
      <c r="D225" s="18">
        <v>140.4</v>
      </c>
      <c r="E225" s="1">
        <v>53.2</v>
      </c>
      <c r="F225" s="18">
        <v>-116.5</v>
      </c>
      <c r="G225" s="18">
        <v>102.8</v>
      </c>
      <c r="H225" s="19">
        <v>-10.85</v>
      </c>
      <c r="I225" s="19">
        <v>0</v>
      </c>
      <c r="J225" s="17">
        <v>-0.112420084635954</v>
      </c>
      <c r="M225" s="3"/>
      <c r="N225" s="3"/>
      <c r="O225" s="3"/>
      <c r="P225" s="3"/>
    </row>
    <row r="226" spans="2:16" ht="12">
      <c r="B226" s="16">
        <v>37166</v>
      </c>
      <c r="C226" s="17">
        <v>12.546</v>
      </c>
      <c r="D226" s="18">
        <v>141.1</v>
      </c>
      <c r="E226" s="1">
        <v>52.7</v>
      </c>
      <c r="F226" s="18">
        <v>-115.6</v>
      </c>
      <c r="G226" s="18">
        <v>104.1</v>
      </c>
      <c r="H226" s="19">
        <v>-10.85</v>
      </c>
      <c r="I226" s="19">
        <v>0</v>
      </c>
      <c r="J226" s="17">
        <v>-0.0851806640630378</v>
      </c>
      <c r="M226" s="3"/>
      <c r="N226" s="3"/>
      <c r="O226" s="3"/>
      <c r="P226" s="3"/>
    </row>
    <row r="227" spans="2:16" ht="12">
      <c r="B227" s="16">
        <v>37167</v>
      </c>
      <c r="C227" s="17">
        <v>12.606</v>
      </c>
      <c r="D227" s="18">
        <v>142</v>
      </c>
      <c r="E227" s="1">
        <v>52.2</v>
      </c>
      <c r="F227" s="18">
        <v>-116.5</v>
      </c>
      <c r="G227" s="18">
        <v>104.2</v>
      </c>
      <c r="H227" s="19">
        <v>-10.85</v>
      </c>
      <c r="I227" s="19">
        <v>0</v>
      </c>
      <c r="J227" s="17">
        <v>-0.180988281250537</v>
      </c>
      <c r="M227" s="3"/>
      <c r="N227" s="3"/>
      <c r="O227" s="3"/>
      <c r="P227" s="3"/>
    </row>
    <row r="228" spans="2:16" ht="12">
      <c r="B228" s="16">
        <v>37169</v>
      </c>
      <c r="C228" s="17">
        <v>12.72</v>
      </c>
      <c r="D228" s="18">
        <v>143.5</v>
      </c>
      <c r="E228" s="1">
        <v>51.2</v>
      </c>
      <c r="F228" s="18">
        <v>-117</v>
      </c>
      <c r="G228" s="18">
        <v>105.6</v>
      </c>
      <c r="H228" s="19">
        <v>-10.85</v>
      </c>
      <c r="I228" s="19">
        <v>0</v>
      </c>
      <c r="J228" s="17">
        <v>-0.233588541667205</v>
      </c>
      <c r="M228" s="3"/>
      <c r="N228" s="3"/>
      <c r="O228" s="3"/>
      <c r="P228" s="3"/>
    </row>
    <row r="229" spans="2:16" ht="12">
      <c r="B229" s="16">
        <v>37170</v>
      </c>
      <c r="C229" s="17">
        <v>12.801</v>
      </c>
      <c r="D229" s="18">
        <v>143.4</v>
      </c>
      <c r="E229" s="1">
        <v>41.2</v>
      </c>
      <c r="F229" s="18">
        <v>-116.2</v>
      </c>
      <c r="G229" s="18">
        <v>108.2</v>
      </c>
      <c r="H229" s="19">
        <v>-10.85</v>
      </c>
      <c r="I229" s="19">
        <v>0</v>
      </c>
      <c r="J229" s="17">
        <v>-0.330335449219288</v>
      </c>
      <c r="M229" s="3"/>
      <c r="N229" s="3"/>
      <c r="O229" s="3"/>
      <c r="P229" s="3"/>
    </row>
    <row r="230" spans="2:16" ht="12">
      <c r="B230" s="16">
        <v>37189</v>
      </c>
      <c r="C230" s="17">
        <v>13.996</v>
      </c>
      <c r="D230" s="18">
        <v>165.1</v>
      </c>
      <c r="E230" s="1">
        <v>43.2</v>
      </c>
      <c r="F230" s="18">
        <v>-115.6</v>
      </c>
      <c r="G230" s="18">
        <v>106.4</v>
      </c>
      <c r="H230" s="19">
        <v>-10.85</v>
      </c>
      <c r="I230" s="19">
        <v>0</v>
      </c>
      <c r="J230" s="17">
        <v>-0.106784342448454</v>
      </c>
      <c r="M230" s="3"/>
      <c r="N230" s="3"/>
      <c r="O230" s="3"/>
      <c r="P230" s="3"/>
    </row>
    <row r="231" spans="2:16" ht="12">
      <c r="B231" s="16">
        <v>37190</v>
      </c>
      <c r="C231" s="17">
        <v>14.077</v>
      </c>
      <c r="D231" s="18">
        <v>171.7</v>
      </c>
      <c r="E231" s="1">
        <v>34.1</v>
      </c>
      <c r="F231" s="18">
        <v>-116.5</v>
      </c>
      <c r="G231" s="18">
        <v>110.1</v>
      </c>
      <c r="H231" s="19">
        <v>-10.85</v>
      </c>
      <c r="I231" s="19">
        <v>0</v>
      </c>
      <c r="J231" s="17">
        <v>-0.0889378255213711</v>
      </c>
      <c r="M231" s="3"/>
      <c r="N231" s="3"/>
      <c r="O231" s="3"/>
      <c r="P231" s="3"/>
    </row>
    <row r="232" spans="2:16" ht="12">
      <c r="B232" s="16">
        <v>37209</v>
      </c>
      <c r="C232" s="17">
        <v>15.243</v>
      </c>
      <c r="D232" s="18">
        <v>190.6</v>
      </c>
      <c r="E232" s="1">
        <v>42.5</v>
      </c>
      <c r="F232" s="18">
        <v>-114.8</v>
      </c>
      <c r="G232" s="18">
        <v>107.9</v>
      </c>
      <c r="H232" s="19">
        <v>-10.85</v>
      </c>
      <c r="I232" s="19">
        <v>0</v>
      </c>
      <c r="J232" s="17">
        <v>-0.0663948567713725</v>
      </c>
      <c r="M232" s="3"/>
      <c r="N232" s="3"/>
      <c r="O232" s="3"/>
      <c r="P232" s="3"/>
    </row>
    <row r="233" spans="2:16" ht="12">
      <c r="B233" s="16">
        <v>37210</v>
      </c>
      <c r="C233" s="17">
        <v>15.303</v>
      </c>
      <c r="D233" s="18">
        <v>202.5</v>
      </c>
      <c r="E233" s="1">
        <v>36.2</v>
      </c>
      <c r="F233" s="18">
        <v>-114.6</v>
      </c>
      <c r="G233" s="18">
        <v>109.1</v>
      </c>
      <c r="H233" s="19">
        <v>-10.85</v>
      </c>
      <c r="I233" s="19">
        <v>0</v>
      </c>
      <c r="J233" s="17">
        <v>-0.00252311197970584</v>
      </c>
      <c r="M233" s="3"/>
      <c r="N233" s="3"/>
      <c r="O233" s="3"/>
      <c r="P233" s="3"/>
    </row>
    <row r="234" spans="2:16" ht="12">
      <c r="B234" s="16">
        <v>37229</v>
      </c>
      <c r="C234" s="17">
        <v>16.48</v>
      </c>
      <c r="D234" s="18">
        <v>212.8</v>
      </c>
      <c r="E234" s="1">
        <v>49</v>
      </c>
      <c r="F234" s="18">
        <v>-115</v>
      </c>
      <c r="G234" s="18">
        <v>106.4</v>
      </c>
      <c r="H234" s="19">
        <v>-10.85</v>
      </c>
      <c r="I234" s="19">
        <v>0</v>
      </c>
      <c r="J234" s="17">
        <v>-1.18790755208387</v>
      </c>
      <c r="M234" s="3"/>
      <c r="N234" s="3"/>
      <c r="O234" s="3"/>
      <c r="P234" s="3"/>
    </row>
    <row r="235" spans="2:16" ht="12">
      <c r="B235" s="16">
        <v>37230</v>
      </c>
      <c r="C235" s="17">
        <v>16.525</v>
      </c>
      <c r="D235" s="18">
        <v>213.5</v>
      </c>
      <c r="E235" s="1">
        <v>49.4</v>
      </c>
      <c r="F235" s="18">
        <v>-114.7</v>
      </c>
      <c r="G235" s="18">
        <v>107.5</v>
      </c>
      <c r="H235" s="19">
        <v>-10.85</v>
      </c>
      <c r="I235" s="19">
        <v>0</v>
      </c>
      <c r="J235" s="17">
        <v>-1.21232910156304</v>
      </c>
      <c r="M235" s="3"/>
      <c r="N235" s="3"/>
      <c r="O235" s="3"/>
      <c r="P235" s="3"/>
    </row>
    <row r="236" spans="2:16" ht="12">
      <c r="B236" s="16">
        <v>37231</v>
      </c>
      <c r="C236" s="17">
        <v>16.581</v>
      </c>
      <c r="D236" s="18">
        <v>226.1</v>
      </c>
      <c r="E236" s="1">
        <v>46.5</v>
      </c>
      <c r="F236" s="18">
        <v>-113.1</v>
      </c>
      <c r="G236" s="18">
        <v>107.4</v>
      </c>
      <c r="H236" s="19">
        <v>-10.85</v>
      </c>
      <c r="I236" s="19">
        <v>0</v>
      </c>
      <c r="J236" s="17">
        <v>-1.10337141927137</v>
      </c>
      <c r="M236" s="3"/>
      <c r="N236" s="3"/>
      <c r="O236" s="3"/>
      <c r="P236" s="3"/>
    </row>
    <row r="237" spans="2:16" ht="12">
      <c r="B237" s="16">
        <v>37232</v>
      </c>
      <c r="C237" s="17">
        <v>16.608</v>
      </c>
      <c r="D237" s="18">
        <v>226.5</v>
      </c>
      <c r="E237" s="1">
        <v>46.8</v>
      </c>
      <c r="F237" s="18">
        <v>-115.2</v>
      </c>
      <c r="G237" s="18">
        <v>109.5</v>
      </c>
      <c r="H237" s="19">
        <v>-10.85</v>
      </c>
      <c r="I237" s="19">
        <v>0</v>
      </c>
      <c r="J237" s="17">
        <v>-1.08928206380262</v>
      </c>
      <c r="M237" s="3"/>
      <c r="N237" s="3"/>
      <c r="O237" s="3"/>
      <c r="P237" s="3"/>
    </row>
    <row r="238" spans="2:16" ht="12">
      <c r="B238" s="16">
        <v>37247</v>
      </c>
      <c r="C238" s="17">
        <v>17.555</v>
      </c>
      <c r="D238" s="18">
        <v>226.8</v>
      </c>
      <c r="E238" s="1">
        <v>58.8</v>
      </c>
      <c r="F238" s="18">
        <v>-113</v>
      </c>
      <c r="G238" s="18">
        <v>106</v>
      </c>
      <c r="H238" s="19">
        <v>-10.85</v>
      </c>
      <c r="I238" s="19">
        <v>0</v>
      </c>
      <c r="J238" s="17">
        <v>0.721669759114042</v>
      </c>
      <c r="M238" s="3"/>
      <c r="N238" s="3"/>
      <c r="O238" s="3"/>
      <c r="P238" s="3"/>
    </row>
    <row r="239" spans="2:16" ht="12">
      <c r="B239" s="16">
        <v>37248</v>
      </c>
      <c r="C239" s="17">
        <v>17.591</v>
      </c>
      <c r="D239" s="18">
        <v>227.2</v>
      </c>
      <c r="E239" s="1">
        <v>59.1</v>
      </c>
      <c r="F239" s="18">
        <v>-111.4</v>
      </c>
      <c r="G239" s="18">
        <v>107.2</v>
      </c>
      <c r="H239" s="19">
        <v>-10.85</v>
      </c>
      <c r="I239" s="19">
        <v>0</v>
      </c>
      <c r="J239" s="17">
        <v>0.787420084634875</v>
      </c>
      <c r="M239" s="3"/>
      <c r="N239" s="3"/>
      <c r="O239" s="3"/>
      <c r="P239" s="3"/>
    </row>
    <row r="240" spans="2:16" ht="12">
      <c r="B240" s="16">
        <v>37250</v>
      </c>
      <c r="C240" s="17">
        <v>17.72</v>
      </c>
      <c r="D240" s="18">
        <v>228.5</v>
      </c>
      <c r="E240" s="1">
        <v>60.5</v>
      </c>
      <c r="F240" s="18">
        <v>-111.4</v>
      </c>
      <c r="G240" s="18">
        <v>107.6</v>
      </c>
      <c r="H240" s="19">
        <v>-10.85</v>
      </c>
      <c r="I240" s="19">
        <v>0</v>
      </c>
      <c r="J240" s="17">
        <v>0.876652669270293</v>
      </c>
      <c r="M240" s="3"/>
      <c r="N240" s="3"/>
      <c r="O240" s="3"/>
      <c r="P240" s="3"/>
    </row>
    <row r="241" spans="2:16" ht="12">
      <c r="B241" s="16">
        <v>37251</v>
      </c>
      <c r="C241" s="17">
        <v>17.78</v>
      </c>
      <c r="D241" s="18">
        <v>229.2</v>
      </c>
      <c r="E241" s="1">
        <v>61.1</v>
      </c>
      <c r="F241" s="18">
        <v>-113.5</v>
      </c>
      <c r="G241" s="18">
        <v>108.2</v>
      </c>
      <c r="H241" s="19">
        <v>-10.85</v>
      </c>
      <c r="I241" s="19">
        <v>0</v>
      </c>
      <c r="J241" s="17">
        <v>1.04008919270779</v>
      </c>
      <c r="M241" s="3"/>
      <c r="N241" s="3"/>
      <c r="O241" s="3"/>
      <c r="P241" s="3"/>
    </row>
    <row r="242" spans="2:16" ht="12">
      <c r="B242" s="16">
        <v>37252</v>
      </c>
      <c r="C242" s="17">
        <v>17.84</v>
      </c>
      <c r="D242" s="18">
        <v>229.8</v>
      </c>
      <c r="E242" s="1">
        <v>61.8</v>
      </c>
      <c r="F242" s="18">
        <v>-112.6</v>
      </c>
      <c r="G242" s="18">
        <v>107.5</v>
      </c>
      <c r="H242" s="19">
        <v>-10.85</v>
      </c>
      <c r="I242" s="19">
        <v>0</v>
      </c>
      <c r="J242" s="17">
        <v>1.18473990885362</v>
      </c>
      <c r="M242" s="3"/>
      <c r="N242" s="3"/>
      <c r="O242" s="3"/>
      <c r="P242" s="3"/>
    </row>
    <row r="243" spans="2:16" ht="12">
      <c r="B243" s="16">
        <v>37253</v>
      </c>
      <c r="C243" s="17">
        <v>17.898</v>
      </c>
      <c r="D243" s="18">
        <v>230.3</v>
      </c>
      <c r="E243" s="1">
        <v>62.4</v>
      </c>
      <c r="F243" s="18">
        <v>-112.5</v>
      </c>
      <c r="G243" s="18">
        <v>109.4</v>
      </c>
      <c r="H243" s="19">
        <v>-10.85</v>
      </c>
      <c r="I243" s="19">
        <v>0</v>
      </c>
      <c r="J243" s="17">
        <v>1.33220849609321</v>
      </c>
      <c r="M243" s="3"/>
      <c r="N243" s="3"/>
      <c r="O243" s="3"/>
      <c r="P243" s="3"/>
    </row>
    <row r="244" spans="2:16" ht="12">
      <c r="B244" s="16">
        <v>37254</v>
      </c>
      <c r="C244" s="17">
        <v>17.972</v>
      </c>
      <c r="D244" s="18">
        <v>231.1</v>
      </c>
      <c r="E244" s="1">
        <v>63.3</v>
      </c>
      <c r="F244" s="18">
        <v>-112.5</v>
      </c>
      <c r="G244" s="18">
        <v>111</v>
      </c>
      <c r="H244" s="19">
        <v>-10.85</v>
      </c>
      <c r="I244" s="19">
        <v>0</v>
      </c>
      <c r="J244" s="17">
        <v>1.55763818359321</v>
      </c>
      <c r="M244" s="3"/>
      <c r="N244" s="3"/>
      <c r="O244" s="3"/>
      <c r="P244" s="3"/>
    </row>
    <row r="245" spans="2:16" ht="12">
      <c r="B245" s="16">
        <v>37255</v>
      </c>
      <c r="C245" s="17">
        <v>18.03</v>
      </c>
      <c r="D245" s="18">
        <v>231.7</v>
      </c>
      <c r="E245" s="1">
        <v>63.9</v>
      </c>
      <c r="F245" s="18">
        <v>-112.2</v>
      </c>
      <c r="G245" s="18">
        <v>111.8</v>
      </c>
      <c r="H245" s="19">
        <v>-10.85</v>
      </c>
      <c r="I245" s="19">
        <v>0</v>
      </c>
      <c r="J245" s="17">
        <v>1.69571386718696</v>
      </c>
      <c r="M245" s="3"/>
      <c r="N245" s="3"/>
      <c r="O245" s="3"/>
      <c r="P245" s="3"/>
    </row>
    <row r="246" spans="2:16" ht="12">
      <c r="B246" s="16">
        <v>37256</v>
      </c>
      <c r="C246" s="17">
        <v>18.088</v>
      </c>
      <c r="D246" s="18">
        <v>232.2</v>
      </c>
      <c r="E246" s="1">
        <v>64.6</v>
      </c>
      <c r="F246" s="18">
        <v>-114</v>
      </c>
      <c r="G246" s="18">
        <v>110.7</v>
      </c>
      <c r="H246" s="19">
        <v>-10.85</v>
      </c>
      <c r="I246" s="19">
        <v>0</v>
      </c>
      <c r="J246" s="17">
        <v>1.81594303385363</v>
      </c>
      <c r="M246" s="3"/>
      <c r="N246" s="3"/>
      <c r="O246" s="3"/>
      <c r="P246" s="3"/>
    </row>
    <row r="247" spans="2:16" ht="12">
      <c r="B247" s="16">
        <v>37257</v>
      </c>
      <c r="C247" s="17">
        <v>18.148</v>
      </c>
      <c r="D247" s="18">
        <v>232.8</v>
      </c>
      <c r="E247" s="1">
        <v>65.2</v>
      </c>
      <c r="F247" s="18">
        <v>-111.9</v>
      </c>
      <c r="G247" s="18">
        <v>112.2</v>
      </c>
      <c r="H247" s="19">
        <v>-10.85</v>
      </c>
      <c r="I247" s="19">
        <v>0</v>
      </c>
      <c r="J247" s="17">
        <v>1.96716878255154</v>
      </c>
      <c r="M247" s="3"/>
      <c r="N247" s="3"/>
      <c r="O247" s="3"/>
      <c r="P247" s="3"/>
    </row>
    <row r="248" spans="2:16" ht="12">
      <c r="B248" s="16">
        <v>37259</v>
      </c>
      <c r="C248" s="17">
        <v>18.26</v>
      </c>
      <c r="D248" s="18">
        <v>233.7</v>
      </c>
      <c r="E248" s="1">
        <v>66.4</v>
      </c>
      <c r="F248" s="18">
        <v>-115.1</v>
      </c>
      <c r="G248" s="18">
        <v>110.7</v>
      </c>
      <c r="H248" s="19">
        <v>-10.85</v>
      </c>
      <c r="I248" s="19">
        <v>0</v>
      </c>
      <c r="J248" s="17">
        <v>2.35603499348904</v>
      </c>
      <c r="M248" s="3"/>
      <c r="N248" s="3"/>
      <c r="O248" s="3"/>
      <c r="P248" s="3"/>
    </row>
    <row r="249" spans="2:16" ht="12">
      <c r="B249" s="16">
        <v>37260</v>
      </c>
      <c r="C249" s="17">
        <v>18.29</v>
      </c>
      <c r="D249" s="18">
        <v>233.9</v>
      </c>
      <c r="E249" s="1">
        <v>66.8</v>
      </c>
      <c r="F249" s="18">
        <v>-115</v>
      </c>
      <c r="G249" s="18">
        <v>110.2</v>
      </c>
      <c r="H249" s="19">
        <v>-10.85</v>
      </c>
      <c r="I249" s="19">
        <v>0</v>
      </c>
      <c r="J249" s="17">
        <v>2.40018164062446</v>
      </c>
      <c r="M249" s="3"/>
      <c r="N249" s="3"/>
      <c r="O249" s="3"/>
      <c r="P249" s="3"/>
    </row>
    <row r="250" spans="1:16" ht="12">
      <c r="A250" t="s">
        <v>5</v>
      </c>
      <c r="B250" s="16"/>
      <c r="C250" s="17"/>
      <c r="D250" s="18"/>
      <c r="F250" s="18"/>
      <c r="G250" s="18"/>
      <c r="H250" s="19"/>
      <c r="I250" s="19"/>
      <c r="J250" s="17"/>
      <c r="M250" s="3"/>
      <c r="N250" s="3"/>
      <c r="O250" s="3"/>
      <c r="P250" s="3"/>
    </row>
    <row r="251" spans="2:17" ht="12">
      <c r="B251" s="16">
        <v>38199</v>
      </c>
      <c r="C251" s="17">
        <v>12.506</v>
      </c>
      <c r="D251" s="18">
        <v>165.3</v>
      </c>
      <c r="E251" s="1">
        <v>43.1</v>
      </c>
      <c r="F251" s="18">
        <v>-130.5</v>
      </c>
      <c r="G251" s="18">
        <v>83.1</v>
      </c>
      <c r="H251" s="19">
        <v>-10.85</v>
      </c>
      <c r="I251" s="19">
        <v>0</v>
      </c>
      <c r="J251" s="17">
        <v>2.69511881510114</v>
      </c>
      <c r="M251" s="3">
        <f>F$5+F$8*E251*3600+F$11*E251*E251*PI()/180*3600+(H251-H$8)*H$11+J$8*J251+(C251-C$5)*C$8+F$14*COS(D251*PI()/180)</f>
        <v>-126.23547541299408</v>
      </c>
      <c r="N251" s="3">
        <f>G$5+G$8*E251*3600+G$11*E251*E251*PI()/180*3600+(I251-I$8)*I$11+J$11*J251+(C251-C$5)*C$11+G$14*SIN(D251*PI()/180)</f>
        <v>89.03025443431117</v>
      </c>
      <c r="O251" s="3"/>
      <c r="P251" s="3"/>
      <c r="Q251" t="s">
        <v>1</v>
      </c>
    </row>
    <row r="252" spans="2:17" ht="12">
      <c r="B252" s="16">
        <v>38200</v>
      </c>
      <c r="C252" s="17">
        <v>12.77</v>
      </c>
      <c r="D252" s="18">
        <v>170.8</v>
      </c>
      <c r="E252" s="1">
        <v>42.3</v>
      </c>
      <c r="F252" s="18">
        <v>-132.1</v>
      </c>
      <c r="G252" s="18">
        <v>82.6</v>
      </c>
      <c r="H252" s="19">
        <v>-10.85</v>
      </c>
      <c r="I252" s="19">
        <v>0</v>
      </c>
      <c r="J252" s="17">
        <v>2.5683146158824</v>
      </c>
      <c r="M252" s="3">
        <f aca="true" t="shared" si="0" ref="M252:M315">F$5+F$8*E252*3600+F$11*E252*E252*PI()/180*3600+(H252-H$8)*H$11+J$8*J252+(C252-C$5)*C$8+F$14*COS(D252*PI()/180)</f>
        <v>-126.13279545445079</v>
      </c>
      <c r="N252" s="3">
        <f aca="true" t="shared" si="1" ref="N252:N315">G$5+G$8*E252*3600+G$11*E252*E252*PI()/180*3600+(I252-I$8)*I$11+J$11*J252+(C252-C$5)*C$11+G$14*SIN(D252*PI()/180)</f>
        <v>89.13884971341545</v>
      </c>
      <c r="O252" s="3"/>
      <c r="P252" s="3"/>
      <c r="Q252" t="s">
        <v>1</v>
      </c>
    </row>
    <row r="253" spans="2:17" ht="12">
      <c r="B253" s="16">
        <v>38201</v>
      </c>
      <c r="C253" s="17">
        <v>12.82</v>
      </c>
      <c r="D253" s="18">
        <v>171.8</v>
      </c>
      <c r="E253" s="1">
        <v>42.2</v>
      </c>
      <c r="F253" s="18">
        <v>-134.2</v>
      </c>
      <c r="G253" s="18">
        <v>82.6</v>
      </c>
      <c r="H253" s="19">
        <v>-10.85</v>
      </c>
      <c r="I253" s="19">
        <v>0</v>
      </c>
      <c r="J253" s="17">
        <v>1.76991780598656</v>
      </c>
      <c r="M253" s="3">
        <f t="shared" si="0"/>
        <v>-125.3503865788767</v>
      </c>
      <c r="N253" s="3">
        <f t="shared" si="1"/>
        <v>89.7290222775418</v>
      </c>
      <c r="O253" s="3"/>
      <c r="P253" s="3"/>
      <c r="Q253" t="s">
        <v>1</v>
      </c>
    </row>
    <row r="254" spans="2:17" ht="12">
      <c r="B254" s="16">
        <v>38202</v>
      </c>
      <c r="C254" s="17">
        <v>12.87</v>
      </c>
      <c r="D254" s="18">
        <v>172.8</v>
      </c>
      <c r="E254" s="1">
        <v>42.1</v>
      </c>
      <c r="F254" s="18">
        <v>-132.7</v>
      </c>
      <c r="G254" s="18">
        <v>81.6</v>
      </c>
      <c r="H254" s="19">
        <v>-10.85</v>
      </c>
      <c r="I254" s="19">
        <v>0</v>
      </c>
      <c r="J254" s="17">
        <v>1.67692805989281</v>
      </c>
      <c r="M254" s="3">
        <f t="shared" si="0"/>
        <v>-125.25781231683791</v>
      </c>
      <c r="N254" s="3">
        <f t="shared" si="1"/>
        <v>89.80686694034716</v>
      </c>
      <c r="O254" s="3"/>
      <c r="P254" s="3"/>
      <c r="Q254" t="s">
        <v>1</v>
      </c>
    </row>
    <row r="255" spans="2:16" ht="12">
      <c r="B255" s="16">
        <v>38224</v>
      </c>
      <c r="C255" s="17">
        <v>5.86</v>
      </c>
      <c r="D255" s="18">
        <v>189.9</v>
      </c>
      <c r="E255" s="1">
        <v>6.400000000000006</v>
      </c>
      <c r="F255" s="18">
        <v>-136.2</v>
      </c>
      <c r="G255" s="18">
        <v>79</v>
      </c>
      <c r="H255" s="19">
        <v>-10.85</v>
      </c>
      <c r="I255" s="19">
        <v>0</v>
      </c>
      <c r="J255" s="17">
        <v>3.43715820312196</v>
      </c>
      <c r="M255" s="3">
        <f t="shared" si="0"/>
        <v>-134.69697940403944</v>
      </c>
      <c r="N255" s="3">
        <f t="shared" si="1"/>
        <v>79.8024561342642</v>
      </c>
      <c r="O255" s="3">
        <f aca="true" t="shared" si="2" ref="O255:O314">F255-M255</f>
        <v>-1.5030205959605496</v>
      </c>
      <c r="P255" s="3">
        <f aca="true" t="shared" si="3" ref="P255:P314">G255-N255</f>
        <v>-0.8024561342642045</v>
      </c>
    </row>
    <row r="256" spans="2:16" ht="12">
      <c r="B256" s="16">
        <v>38226</v>
      </c>
      <c r="C256" s="17">
        <v>6.017</v>
      </c>
      <c r="D256" s="18">
        <v>227.6</v>
      </c>
      <c r="E256" s="1">
        <v>48.4</v>
      </c>
      <c r="F256" s="18">
        <v>-131.1</v>
      </c>
      <c r="G256" s="18">
        <v>78.6</v>
      </c>
      <c r="H256" s="19">
        <v>-10.85</v>
      </c>
      <c r="I256" s="19">
        <v>0</v>
      </c>
      <c r="J256" s="17">
        <v>3.32444335937195</v>
      </c>
      <c r="M256" s="3">
        <f t="shared" si="0"/>
        <v>-127.63410334452178</v>
      </c>
      <c r="N256" s="3">
        <f t="shared" si="1"/>
        <v>82.11353711282058</v>
      </c>
      <c r="O256" s="3">
        <f t="shared" si="2"/>
        <v>-3.4658966554782182</v>
      </c>
      <c r="P256" s="3">
        <f t="shared" si="3"/>
        <v>-3.513537112820586</v>
      </c>
    </row>
    <row r="257" spans="2:16" ht="12">
      <c r="B257" s="16">
        <v>38227</v>
      </c>
      <c r="C257" s="17">
        <v>6.179</v>
      </c>
      <c r="D257" s="18">
        <v>229.7</v>
      </c>
      <c r="E257" s="1">
        <v>50.1</v>
      </c>
      <c r="F257" s="18">
        <v>-129.6</v>
      </c>
      <c r="G257" s="18">
        <v>77.5</v>
      </c>
      <c r="H257" s="19">
        <v>-10.85</v>
      </c>
      <c r="I257" s="19">
        <v>0</v>
      </c>
      <c r="J257" s="17">
        <v>3.44842968749696</v>
      </c>
      <c r="M257" s="3">
        <f t="shared" si="0"/>
        <v>-127.63051762325318</v>
      </c>
      <c r="N257" s="3">
        <f t="shared" si="1"/>
        <v>82.38809114949845</v>
      </c>
      <c r="O257" s="3">
        <f t="shared" si="2"/>
        <v>-1.9694823767468108</v>
      </c>
      <c r="P257" s="3">
        <f t="shared" si="3"/>
        <v>-4.88809114949845</v>
      </c>
    </row>
    <row r="258" spans="2:16" ht="12">
      <c r="B258" s="16">
        <v>38228</v>
      </c>
      <c r="C258" s="17">
        <v>6.651</v>
      </c>
      <c r="D258" s="18">
        <v>235.2</v>
      </c>
      <c r="E258" s="1">
        <v>55.4</v>
      </c>
      <c r="F258" s="18">
        <v>-128.6</v>
      </c>
      <c r="G258" s="18">
        <v>82.4</v>
      </c>
      <c r="H258" s="19">
        <v>-10.85</v>
      </c>
      <c r="I258" s="19">
        <v>0</v>
      </c>
      <c r="J258" s="17">
        <v>2.66975797525737</v>
      </c>
      <c r="M258" s="3">
        <f t="shared" si="0"/>
        <v>-126.62297126188741</v>
      </c>
      <c r="N258" s="3">
        <f t="shared" si="1"/>
        <v>84.15040479105063</v>
      </c>
      <c r="O258" s="3">
        <f t="shared" si="2"/>
        <v>-1.9770287381125797</v>
      </c>
      <c r="P258" s="3">
        <f t="shared" si="3"/>
        <v>-1.7504047910506273</v>
      </c>
    </row>
    <row r="259" spans="2:16" ht="12">
      <c r="B259" s="16">
        <v>38229</v>
      </c>
      <c r="C259" s="17">
        <v>6.766</v>
      </c>
      <c r="D259" s="18">
        <v>236.4</v>
      </c>
      <c r="E259" s="1">
        <v>56.8</v>
      </c>
      <c r="F259" s="18">
        <v>-127.5</v>
      </c>
      <c r="G259" s="18">
        <v>83.6</v>
      </c>
      <c r="H259" s="19">
        <v>-10.85</v>
      </c>
      <c r="I259" s="19">
        <v>0</v>
      </c>
      <c r="J259" s="17">
        <v>2.37388151041363</v>
      </c>
      <c r="M259" s="3">
        <f t="shared" si="0"/>
        <v>-126.30604034888026</v>
      </c>
      <c r="N259" s="3">
        <f t="shared" si="1"/>
        <v>84.69460290972715</v>
      </c>
      <c r="O259" s="3">
        <f t="shared" si="2"/>
        <v>-1.1939596511197408</v>
      </c>
      <c r="P259" s="3">
        <f t="shared" si="3"/>
        <v>-1.0946029097271577</v>
      </c>
    </row>
    <row r="260" spans="2:16" ht="12">
      <c r="B260" s="16">
        <v>38230</v>
      </c>
      <c r="C260" s="17">
        <v>6.825</v>
      </c>
      <c r="D260" s="18">
        <v>237</v>
      </c>
      <c r="E260" s="1">
        <v>57.5</v>
      </c>
      <c r="F260" s="18">
        <v>-127.2</v>
      </c>
      <c r="G260" s="18">
        <v>81.8</v>
      </c>
      <c r="H260" s="19">
        <v>-10.85</v>
      </c>
      <c r="I260" s="19">
        <v>0</v>
      </c>
      <c r="J260" s="17">
        <v>2.20199137369488</v>
      </c>
      <c r="M260" s="3">
        <f t="shared" si="0"/>
        <v>-126.12807743250961</v>
      </c>
      <c r="N260" s="3">
        <f t="shared" si="1"/>
        <v>84.98831154695648</v>
      </c>
      <c r="O260" s="3">
        <f t="shared" si="2"/>
        <v>-1.0719225674903896</v>
      </c>
      <c r="P260" s="3">
        <f t="shared" si="3"/>
        <v>-3.188311546956484</v>
      </c>
    </row>
    <row r="261" spans="2:16" ht="12">
      <c r="B261" s="16">
        <v>38231</v>
      </c>
      <c r="C261" s="17">
        <v>6.883</v>
      </c>
      <c r="D261" s="18">
        <v>237.6</v>
      </c>
      <c r="E261" s="1">
        <v>58.2</v>
      </c>
      <c r="F261" s="18">
        <v>-126.6</v>
      </c>
      <c r="G261" s="18">
        <v>84.3</v>
      </c>
      <c r="H261" s="19">
        <v>-10.85</v>
      </c>
      <c r="I261" s="19">
        <v>0</v>
      </c>
      <c r="J261" s="17">
        <v>2.06109781900738</v>
      </c>
      <c r="M261" s="3">
        <f t="shared" si="0"/>
        <v>-125.98358760960934</v>
      </c>
      <c r="N261" s="3">
        <f t="shared" si="1"/>
        <v>85.26051149596294</v>
      </c>
      <c r="O261" s="3">
        <f t="shared" si="2"/>
        <v>-0.61641239039065</v>
      </c>
      <c r="P261" s="3">
        <f t="shared" si="3"/>
        <v>-0.9605114959629475</v>
      </c>
    </row>
    <row r="262" spans="2:17" ht="12">
      <c r="B262" s="16">
        <v>38249</v>
      </c>
      <c r="C262" s="17">
        <v>9.457</v>
      </c>
      <c r="D262" s="18">
        <v>-87.9</v>
      </c>
      <c r="E262" s="1">
        <v>52.8</v>
      </c>
      <c r="F262" s="18">
        <v>-120.8</v>
      </c>
      <c r="G262" s="18">
        <v>91</v>
      </c>
      <c r="H262" s="19">
        <v>-10.85</v>
      </c>
      <c r="I262" s="19">
        <v>0</v>
      </c>
      <c r="J262" s="17">
        <v>-0.360392740888447</v>
      </c>
      <c r="M262" s="3">
        <f t="shared" si="0"/>
        <v>-121.55728736466274</v>
      </c>
      <c r="N262" s="3">
        <f t="shared" si="1"/>
        <v>88.22460045613279</v>
      </c>
      <c r="O262" s="3">
        <f t="shared" si="2"/>
        <v>0.7572873646627443</v>
      </c>
      <c r="P262" s="3">
        <f t="shared" si="3"/>
        <v>2.775399543867209</v>
      </c>
      <c r="Q262"/>
    </row>
    <row r="263" spans="2:17" ht="12">
      <c r="B263" s="16">
        <v>38250</v>
      </c>
      <c r="C263" s="17">
        <v>9.503</v>
      </c>
      <c r="D263" s="18">
        <v>-87.7</v>
      </c>
      <c r="E263" s="1">
        <v>53.5</v>
      </c>
      <c r="F263" s="18">
        <v>-120.2</v>
      </c>
      <c r="G263" s="18">
        <v>90.1</v>
      </c>
      <c r="H263" s="19">
        <v>-10.85</v>
      </c>
      <c r="I263" s="19">
        <v>0</v>
      </c>
      <c r="J263" s="17">
        <v>0.106434570309468</v>
      </c>
      <c r="M263" s="3">
        <f t="shared" si="0"/>
        <v>-122.00225592948165</v>
      </c>
      <c r="N263" s="3">
        <f t="shared" si="1"/>
        <v>88.04022482150957</v>
      </c>
      <c r="O263" s="3">
        <f t="shared" si="2"/>
        <v>1.802255929481646</v>
      </c>
      <c r="P263" s="3">
        <f t="shared" si="3"/>
        <v>2.059775178490426</v>
      </c>
      <c r="Q263"/>
    </row>
    <row r="264" spans="2:17" ht="12">
      <c r="B264" s="16">
        <v>38251</v>
      </c>
      <c r="C264" s="17">
        <v>9.559</v>
      </c>
      <c r="D264" s="18">
        <v>-87.4</v>
      </c>
      <c r="E264" s="1">
        <v>54.3</v>
      </c>
      <c r="F264" s="18">
        <v>-121.9</v>
      </c>
      <c r="G264" s="18">
        <v>88.4</v>
      </c>
      <c r="H264" s="19">
        <v>-10.85</v>
      </c>
      <c r="I264" s="19">
        <v>0</v>
      </c>
      <c r="J264" s="17">
        <v>0.290535481767802</v>
      </c>
      <c r="M264" s="3">
        <f t="shared" si="0"/>
        <v>-122.16884478350399</v>
      </c>
      <c r="N264" s="3">
        <f t="shared" si="1"/>
        <v>88.08865456713576</v>
      </c>
      <c r="O264" s="3">
        <f t="shared" si="2"/>
        <v>0.26884478350397956</v>
      </c>
      <c r="P264" s="3">
        <f t="shared" si="3"/>
        <v>0.3113454328642433</v>
      </c>
      <c r="Q264"/>
    </row>
    <row r="265" spans="2:17" ht="12">
      <c r="B265" s="16">
        <v>38252</v>
      </c>
      <c r="C265" s="17">
        <v>9.603</v>
      </c>
      <c r="D265" s="18">
        <v>-87.2</v>
      </c>
      <c r="E265" s="1">
        <v>54.9</v>
      </c>
      <c r="F265" s="18">
        <v>-122</v>
      </c>
      <c r="G265" s="18">
        <v>91.8</v>
      </c>
      <c r="H265" s="19">
        <v>-10.85</v>
      </c>
      <c r="I265" s="19">
        <v>0</v>
      </c>
      <c r="J265" s="17">
        <v>0.538508138017802</v>
      </c>
      <c r="M265" s="3">
        <f t="shared" si="0"/>
        <v>-122.40441322900321</v>
      </c>
      <c r="N265" s="3">
        <f t="shared" si="1"/>
        <v>88.0484972900185</v>
      </c>
      <c r="O265" s="3">
        <f t="shared" si="2"/>
        <v>0.40441322900321097</v>
      </c>
      <c r="P265" s="3">
        <f t="shared" si="3"/>
        <v>3.7515027099814944</v>
      </c>
      <c r="Q265"/>
    </row>
    <row r="266" spans="2:16" ht="12">
      <c r="B266" s="16">
        <v>38253</v>
      </c>
      <c r="C266" s="17">
        <v>9.657</v>
      </c>
      <c r="D266" s="18">
        <v>-87</v>
      </c>
      <c r="E266" s="1">
        <v>55.7</v>
      </c>
      <c r="F266" s="18">
        <v>-122.8</v>
      </c>
      <c r="G266" s="18">
        <v>91.2</v>
      </c>
      <c r="H266" s="19">
        <v>-10.85</v>
      </c>
      <c r="I266" s="19">
        <v>0</v>
      </c>
      <c r="J266" s="17">
        <v>0.816538085934467</v>
      </c>
      <c r="M266" s="3">
        <f t="shared" si="0"/>
        <v>-122.67423063105389</v>
      </c>
      <c r="N266" s="3">
        <f t="shared" si="1"/>
        <v>88.03092191836673</v>
      </c>
      <c r="O266" s="3">
        <f t="shared" si="2"/>
        <v>-0.12576936894610924</v>
      </c>
      <c r="P266" s="3">
        <f t="shared" si="3"/>
        <v>3.1690780816332733</v>
      </c>
    </row>
    <row r="267" spans="2:16" ht="12">
      <c r="B267" s="16">
        <v>38254</v>
      </c>
      <c r="C267" s="17">
        <v>9.703</v>
      </c>
      <c r="D267" s="18">
        <v>-86.8</v>
      </c>
      <c r="E267" s="1">
        <v>56.3</v>
      </c>
      <c r="F267" s="18">
        <v>-122.4</v>
      </c>
      <c r="G267" s="18">
        <v>91.2</v>
      </c>
      <c r="H267" s="19">
        <v>-10.85</v>
      </c>
      <c r="I267" s="19">
        <v>0</v>
      </c>
      <c r="J267" s="17">
        <v>1.00721402994488</v>
      </c>
      <c r="M267" s="3">
        <f t="shared" si="0"/>
        <v>-122.85839254076367</v>
      </c>
      <c r="N267" s="3">
        <f t="shared" si="1"/>
        <v>88.03727786198313</v>
      </c>
      <c r="O267" s="3">
        <f t="shared" si="2"/>
        <v>0.4583925407636684</v>
      </c>
      <c r="P267" s="3">
        <f t="shared" si="3"/>
        <v>3.162722138016875</v>
      </c>
    </row>
    <row r="268" spans="2:16" ht="12">
      <c r="B268" s="16">
        <v>38255</v>
      </c>
      <c r="C268" s="17">
        <v>9.745</v>
      </c>
      <c r="D268" s="18">
        <v>-86.6</v>
      </c>
      <c r="E268" s="1">
        <v>56.9</v>
      </c>
      <c r="F268" s="18">
        <v>-121.4</v>
      </c>
      <c r="G268" s="18">
        <v>91.3</v>
      </c>
      <c r="H268" s="19">
        <v>-10.85</v>
      </c>
      <c r="I268" s="19">
        <v>0</v>
      </c>
      <c r="J268" s="17">
        <v>1.1753470052053</v>
      </c>
      <c r="M268" s="3">
        <f t="shared" si="0"/>
        <v>-123.02370803314085</v>
      </c>
      <c r="N268" s="3">
        <f t="shared" si="1"/>
        <v>88.05771804427128</v>
      </c>
      <c r="O268" s="3">
        <f t="shared" si="2"/>
        <v>1.6237080331408436</v>
      </c>
      <c r="P268" s="3">
        <f t="shared" si="3"/>
        <v>3.242281955728714</v>
      </c>
    </row>
    <row r="269" spans="2:16" ht="12">
      <c r="B269" s="16">
        <v>38256</v>
      </c>
      <c r="C269" s="17">
        <v>9.939</v>
      </c>
      <c r="D269" s="18">
        <v>129.3</v>
      </c>
      <c r="E269" s="1">
        <v>63</v>
      </c>
      <c r="F269" s="18">
        <v>-122.1</v>
      </c>
      <c r="G269" s="18">
        <v>94.8</v>
      </c>
      <c r="H269" s="19">
        <v>-10.85</v>
      </c>
      <c r="I269" s="19">
        <v>0</v>
      </c>
      <c r="J269" s="17">
        <v>1.36320507812197</v>
      </c>
      <c r="M269" s="3">
        <f t="shared" si="0"/>
        <v>-125.02455217286786</v>
      </c>
      <c r="N269" s="3">
        <f t="shared" si="1"/>
        <v>91.56420604996204</v>
      </c>
      <c r="O269" s="3">
        <f t="shared" si="2"/>
        <v>2.9245521728678625</v>
      </c>
      <c r="P269" s="3">
        <f t="shared" si="3"/>
        <v>3.2357939500379587</v>
      </c>
    </row>
    <row r="270" spans="2:16" ht="12">
      <c r="B270" s="16">
        <v>38263</v>
      </c>
      <c r="C270" s="17">
        <v>10.705</v>
      </c>
      <c r="D270" s="18">
        <v>137.7</v>
      </c>
      <c r="E270" s="1">
        <v>55</v>
      </c>
      <c r="F270" s="18">
        <v>-123.4</v>
      </c>
      <c r="G270" s="18">
        <v>89.8</v>
      </c>
      <c r="H270" s="19">
        <v>-10.85</v>
      </c>
      <c r="I270" s="19">
        <v>0</v>
      </c>
      <c r="J270" s="17">
        <v>0.952735188799047</v>
      </c>
      <c r="M270" s="3">
        <f t="shared" si="0"/>
        <v>-124.29646466627275</v>
      </c>
      <c r="N270" s="3">
        <f t="shared" si="1"/>
        <v>90.96111987164001</v>
      </c>
      <c r="O270" s="3">
        <f t="shared" si="2"/>
        <v>0.8964646662727489</v>
      </c>
      <c r="P270" s="3">
        <f t="shared" si="3"/>
        <v>-1.161119871640011</v>
      </c>
    </row>
    <row r="271" spans="2:16" ht="12">
      <c r="B271" s="16">
        <v>38269</v>
      </c>
      <c r="C271" s="17">
        <v>11.907</v>
      </c>
      <c r="D271" s="18">
        <v>155.7</v>
      </c>
      <c r="E271" s="1">
        <v>45.6</v>
      </c>
      <c r="F271" s="18">
        <v>-125.5</v>
      </c>
      <c r="G271" s="18">
        <v>90.4</v>
      </c>
      <c r="H271" s="19">
        <v>-10.85</v>
      </c>
      <c r="I271" s="19">
        <v>0</v>
      </c>
      <c r="J271" s="17">
        <v>0.977156738278207</v>
      </c>
      <c r="M271" s="3">
        <f t="shared" si="0"/>
        <v>-124.46974813904325</v>
      </c>
      <c r="N271" s="3">
        <f t="shared" si="1"/>
        <v>90.26718994263948</v>
      </c>
      <c r="O271" s="3">
        <f t="shared" si="2"/>
        <v>-1.0302518609567528</v>
      </c>
      <c r="P271" s="3">
        <f t="shared" si="3"/>
        <v>0.13281005736052975</v>
      </c>
    </row>
    <row r="272" spans="2:16" ht="12">
      <c r="B272" s="16">
        <v>38270</v>
      </c>
      <c r="C272" s="17">
        <v>11.962</v>
      </c>
      <c r="D272" s="18">
        <v>156.7</v>
      </c>
      <c r="E272" s="1">
        <v>45.2</v>
      </c>
      <c r="F272" s="18">
        <v>-126.2</v>
      </c>
      <c r="G272" s="18">
        <v>89.7</v>
      </c>
      <c r="H272" s="19">
        <v>-10.85</v>
      </c>
      <c r="I272" s="19">
        <v>0</v>
      </c>
      <c r="J272" s="17">
        <v>0.728244791663622</v>
      </c>
      <c r="M272" s="3">
        <f t="shared" si="0"/>
        <v>-124.24298321899497</v>
      </c>
      <c r="N272" s="3">
        <f t="shared" si="1"/>
        <v>90.42344133887445</v>
      </c>
      <c r="O272" s="3">
        <f t="shared" si="2"/>
        <v>-1.9570167810050378</v>
      </c>
      <c r="P272" s="3">
        <f t="shared" si="3"/>
        <v>-0.7234413388744514</v>
      </c>
    </row>
    <row r="273" spans="2:16" ht="12">
      <c r="B273" s="16">
        <v>38271</v>
      </c>
      <c r="C273" s="17">
        <v>12.003</v>
      </c>
      <c r="D273" s="18">
        <v>157.4</v>
      </c>
      <c r="E273" s="1">
        <v>45</v>
      </c>
      <c r="F273" s="18">
        <v>-126.2</v>
      </c>
      <c r="G273" s="18">
        <v>89.3</v>
      </c>
      <c r="H273" s="19">
        <v>-10.85</v>
      </c>
      <c r="I273" s="19">
        <v>0</v>
      </c>
      <c r="J273" s="17">
        <v>0.475575683590707</v>
      </c>
      <c r="M273" s="3">
        <f t="shared" si="0"/>
        <v>-124.00387362166775</v>
      </c>
      <c r="N273" s="3">
        <f t="shared" si="1"/>
        <v>90.60280586291526</v>
      </c>
      <c r="O273" s="3">
        <f t="shared" si="2"/>
        <v>-2.196126378332252</v>
      </c>
      <c r="P273" s="3">
        <f t="shared" si="3"/>
        <v>-1.302805862915264</v>
      </c>
    </row>
    <row r="274" spans="2:16" ht="12">
      <c r="B274" s="16">
        <v>38272</v>
      </c>
      <c r="C274" s="17">
        <v>12.077</v>
      </c>
      <c r="D274" s="18">
        <v>158.7</v>
      </c>
      <c r="E274" s="1">
        <v>44.6</v>
      </c>
      <c r="F274" s="18">
        <v>-126.3</v>
      </c>
      <c r="G274" s="18">
        <v>88.1</v>
      </c>
      <c r="H274" s="19">
        <v>-10.85</v>
      </c>
      <c r="I274" s="19">
        <v>0</v>
      </c>
      <c r="J274" s="17">
        <v>0.392918131507374</v>
      </c>
      <c r="M274" s="3">
        <f t="shared" si="0"/>
        <v>-123.93977343096316</v>
      </c>
      <c r="N274" s="3">
        <f t="shared" si="1"/>
        <v>90.64968264525542</v>
      </c>
      <c r="O274" s="3">
        <f t="shared" si="2"/>
        <v>-2.36022656903684</v>
      </c>
      <c r="P274" s="3">
        <f t="shared" si="3"/>
        <v>-2.54968264525543</v>
      </c>
    </row>
    <row r="275" spans="2:16" ht="12">
      <c r="B275" s="16">
        <v>38277</v>
      </c>
      <c r="C275" s="17">
        <v>13.184</v>
      </c>
      <c r="D275" s="18">
        <v>58.5</v>
      </c>
      <c r="E275" s="1">
        <v>52</v>
      </c>
      <c r="F275" s="18">
        <v>-124</v>
      </c>
      <c r="G275" s="18">
        <v>89.3</v>
      </c>
      <c r="H275" s="19">
        <v>-10.85</v>
      </c>
      <c r="I275" s="19">
        <v>0</v>
      </c>
      <c r="J275" s="17">
        <v>0.578897623694875</v>
      </c>
      <c r="M275" s="3">
        <f t="shared" si="0"/>
        <v>-120.4555240472188</v>
      </c>
      <c r="N275" s="3">
        <f t="shared" si="1"/>
        <v>93.2221891592462</v>
      </c>
      <c r="O275" s="3">
        <f t="shared" si="2"/>
        <v>-3.544475952781198</v>
      </c>
      <c r="P275" s="3">
        <f t="shared" si="3"/>
        <v>-3.9221891592462015</v>
      </c>
    </row>
    <row r="276" spans="2:16" ht="12">
      <c r="B276" s="16">
        <v>38293</v>
      </c>
      <c r="C276" s="17">
        <v>14.821</v>
      </c>
      <c r="D276" s="18">
        <v>149.1</v>
      </c>
      <c r="E276" s="1">
        <v>10.1</v>
      </c>
      <c r="F276" s="18">
        <v>-129.1</v>
      </c>
      <c r="G276" s="18">
        <v>89.1</v>
      </c>
      <c r="H276" s="19">
        <v>-10.85</v>
      </c>
      <c r="I276" s="19">
        <v>0</v>
      </c>
      <c r="J276" s="17">
        <v>0.896377766924025</v>
      </c>
      <c r="M276" s="3">
        <f t="shared" si="0"/>
        <v>-128.7015825256204</v>
      </c>
      <c r="N276" s="3">
        <f t="shared" si="1"/>
        <v>90.64141360440999</v>
      </c>
      <c r="O276" s="3">
        <f t="shared" si="2"/>
        <v>-0.39841747437958475</v>
      </c>
      <c r="P276" s="3">
        <f t="shared" si="3"/>
        <v>-1.5414136044099962</v>
      </c>
    </row>
    <row r="277" spans="2:16" ht="12">
      <c r="B277" s="16">
        <v>38294</v>
      </c>
      <c r="C277" s="17">
        <v>14.853</v>
      </c>
      <c r="D277" s="18">
        <v>151.5</v>
      </c>
      <c r="E277" s="1">
        <v>9.900000000000006</v>
      </c>
      <c r="F277" s="18">
        <v>-128.9</v>
      </c>
      <c r="G277" s="18">
        <v>88.7</v>
      </c>
      <c r="H277" s="19">
        <v>-10.85</v>
      </c>
      <c r="I277" s="19">
        <v>0</v>
      </c>
      <c r="J277" s="17">
        <v>0.809023763017774</v>
      </c>
      <c r="M277" s="3">
        <f t="shared" si="0"/>
        <v>-128.70544665414315</v>
      </c>
      <c r="N277" s="3">
        <f t="shared" si="1"/>
        <v>90.68508344549129</v>
      </c>
      <c r="O277" s="3">
        <f t="shared" si="2"/>
        <v>-0.19455334585686046</v>
      </c>
      <c r="P277" s="3">
        <f t="shared" si="3"/>
        <v>-1.9850834454912842</v>
      </c>
    </row>
    <row r="278" spans="2:16" ht="12">
      <c r="B278" s="16">
        <v>38295</v>
      </c>
      <c r="C278" s="17">
        <v>14.9</v>
      </c>
      <c r="D278" s="18">
        <v>155.2</v>
      </c>
      <c r="E278" s="1">
        <v>9.599999999999994</v>
      </c>
      <c r="F278" s="18">
        <v>-129.7</v>
      </c>
      <c r="G278" s="18">
        <v>89</v>
      </c>
      <c r="H278" s="19">
        <v>-10.85</v>
      </c>
      <c r="I278" s="19">
        <v>0</v>
      </c>
      <c r="J278" s="17">
        <v>0.723548339840692</v>
      </c>
      <c r="M278" s="3">
        <f t="shared" si="0"/>
        <v>-128.75170491435475</v>
      </c>
      <c r="N278" s="3">
        <f t="shared" si="1"/>
        <v>90.71274875587478</v>
      </c>
      <c r="O278" s="3">
        <f t="shared" si="2"/>
        <v>-0.9482950856452419</v>
      </c>
      <c r="P278" s="3">
        <f t="shared" si="3"/>
        <v>-1.7127487558747845</v>
      </c>
    </row>
    <row r="279" spans="2:16" ht="12">
      <c r="B279" s="16">
        <v>38296</v>
      </c>
      <c r="C279" s="17">
        <v>14.931</v>
      </c>
      <c r="D279" s="18">
        <v>157.6</v>
      </c>
      <c r="E279" s="1">
        <v>9.400000000000006</v>
      </c>
      <c r="F279" s="18">
        <v>-129.8</v>
      </c>
      <c r="G279" s="18">
        <v>88.8</v>
      </c>
      <c r="H279" s="19">
        <v>-10.85</v>
      </c>
      <c r="I279" s="19">
        <v>0</v>
      </c>
      <c r="J279" s="17">
        <v>0.667190917965691</v>
      </c>
      <c r="M279" s="3">
        <f t="shared" si="0"/>
        <v>-128.777881889683</v>
      </c>
      <c r="N279" s="3">
        <f t="shared" si="1"/>
        <v>90.73073611207955</v>
      </c>
      <c r="O279" s="3">
        <f t="shared" si="2"/>
        <v>-1.0221181103170238</v>
      </c>
      <c r="P279" s="3">
        <f t="shared" si="3"/>
        <v>-1.9307361120795576</v>
      </c>
    </row>
    <row r="280" spans="2:16" ht="12">
      <c r="B280" s="16">
        <v>38305</v>
      </c>
      <c r="C280" s="17">
        <v>16.348</v>
      </c>
      <c r="D280" s="18">
        <v>244.8</v>
      </c>
      <c r="E280" s="1">
        <v>18.9</v>
      </c>
      <c r="F280" s="18">
        <v>-124.6</v>
      </c>
      <c r="G280" s="18">
        <v>87.6</v>
      </c>
      <c r="H280" s="19">
        <v>-10.85</v>
      </c>
      <c r="I280" s="19">
        <v>0</v>
      </c>
      <c r="J280" s="17">
        <v>1.34723714192402</v>
      </c>
      <c r="M280" s="3">
        <f t="shared" si="0"/>
        <v>-125.79398060708719</v>
      </c>
      <c r="N280" s="3">
        <f t="shared" si="1"/>
        <v>90.00721400791848</v>
      </c>
      <c r="O280" s="3">
        <f t="shared" si="2"/>
        <v>1.193980607087198</v>
      </c>
      <c r="P280" s="3">
        <f t="shared" si="3"/>
        <v>-2.4072140079184834</v>
      </c>
    </row>
    <row r="281" spans="2:16" ht="12">
      <c r="B281" s="16">
        <v>38306</v>
      </c>
      <c r="C281" s="17">
        <v>16.399</v>
      </c>
      <c r="D281" s="18">
        <v>245.9</v>
      </c>
      <c r="E281" s="1">
        <v>19.5</v>
      </c>
      <c r="F281" s="18">
        <v>-125.4</v>
      </c>
      <c r="G281" s="18">
        <v>86.7</v>
      </c>
      <c r="H281" s="19">
        <v>-10.85</v>
      </c>
      <c r="I281" s="19">
        <v>0</v>
      </c>
      <c r="J281" s="17">
        <v>1.53415592447611</v>
      </c>
      <c r="M281" s="3">
        <f t="shared" si="0"/>
        <v>-125.80608848425572</v>
      </c>
      <c r="N281" s="3">
        <f t="shared" si="1"/>
        <v>89.92956534038078</v>
      </c>
      <c r="O281" s="3">
        <f t="shared" si="2"/>
        <v>0.40608848425571864</v>
      </c>
      <c r="P281" s="3">
        <f t="shared" si="3"/>
        <v>-3.2295653403807734</v>
      </c>
    </row>
    <row r="282" spans="2:16" ht="12">
      <c r="B282" s="16">
        <v>38307</v>
      </c>
      <c r="C282" s="17">
        <v>16.45</v>
      </c>
      <c r="D282" s="18">
        <v>246.9</v>
      </c>
      <c r="E282" s="1">
        <v>20.2</v>
      </c>
      <c r="F282" s="18">
        <v>-123.8</v>
      </c>
      <c r="G282" s="18">
        <v>87.6</v>
      </c>
      <c r="H282" s="19">
        <v>-10.85</v>
      </c>
      <c r="I282" s="19">
        <v>0</v>
      </c>
      <c r="J282" s="17">
        <v>1.66753515624694</v>
      </c>
      <c r="M282" s="3">
        <f t="shared" si="0"/>
        <v>-125.75198532377651</v>
      </c>
      <c r="N282" s="3">
        <f t="shared" si="1"/>
        <v>89.89755758718509</v>
      </c>
      <c r="O282" s="3">
        <f t="shared" si="2"/>
        <v>1.951985323776512</v>
      </c>
      <c r="P282" s="3">
        <f t="shared" si="3"/>
        <v>-2.2975575871850964</v>
      </c>
    </row>
    <row r="283" spans="2:16" ht="12">
      <c r="B283" s="16">
        <v>38323</v>
      </c>
      <c r="C283" s="17">
        <v>7.781</v>
      </c>
      <c r="D283" s="18">
        <v>262.5</v>
      </c>
      <c r="E283" s="1">
        <v>30.1</v>
      </c>
      <c r="F283" s="18">
        <v>-126.8</v>
      </c>
      <c r="G283" s="18">
        <v>82.3</v>
      </c>
      <c r="H283" s="19">
        <v>-10.85</v>
      </c>
      <c r="I283" s="19">
        <v>0</v>
      </c>
      <c r="J283" s="17">
        <v>3.22863574218587</v>
      </c>
      <c r="M283" s="3">
        <f t="shared" si="0"/>
        <v>-127.2600884227138</v>
      </c>
      <c r="N283" s="3">
        <f t="shared" si="1"/>
        <v>81.41999163516748</v>
      </c>
      <c r="O283" s="3">
        <f t="shared" si="2"/>
        <v>0.46008842271380956</v>
      </c>
      <c r="P283" s="3">
        <f t="shared" si="3"/>
        <v>0.8800083648325199</v>
      </c>
    </row>
    <row r="284" spans="2:16" ht="12">
      <c r="B284" s="16">
        <v>38324</v>
      </c>
      <c r="C284" s="17">
        <v>7.888</v>
      </c>
      <c r="D284" s="18">
        <v>263.3</v>
      </c>
      <c r="E284" s="1">
        <v>31.6</v>
      </c>
      <c r="F284" s="18">
        <v>-127.7</v>
      </c>
      <c r="G284" s="18">
        <v>80.6</v>
      </c>
      <c r="H284" s="19">
        <v>-10.85</v>
      </c>
      <c r="I284" s="19">
        <v>0</v>
      </c>
      <c r="J284" s="17">
        <v>3.17979264322753</v>
      </c>
      <c r="M284" s="3">
        <f t="shared" si="0"/>
        <v>-126.96433741629102</v>
      </c>
      <c r="N284" s="3">
        <f t="shared" si="1"/>
        <v>81.66995033250248</v>
      </c>
      <c r="O284" s="3">
        <f t="shared" si="2"/>
        <v>-0.7356625837089865</v>
      </c>
      <c r="P284" s="3">
        <f t="shared" si="3"/>
        <v>-1.0699503325024864</v>
      </c>
    </row>
    <row r="285" spans="2:16" ht="12">
      <c r="B285" s="16">
        <v>38325</v>
      </c>
      <c r="C285" s="17">
        <v>7.946</v>
      </c>
      <c r="D285" s="18">
        <v>263.8</v>
      </c>
      <c r="E285" s="1">
        <v>32.5</v>
      </c>
      <c r="F285" s="18">
        <v>-126.2</v>
      </c>
      <c r="G285" s="18">
        <v>80.6</v>
      </c>
      <c r="H285" s="19">
        <v>-10.85</v>
      </c>
      <c r="I285" s="19">
        <v>0</v>
      </c>
      <c r="J285" s="17">
        <v>3.01353824869629</v>
      </c>
      <c r="M285" s="3">
        <f t="shared" si="0"/>
        <v>-126.66024392558833</v>
      </c>
      <c r="N285" s="3">
        <f t="shared" si="1"/>
        <v>81.91778949907125</v>
      </c>
      <c r="O285" s="3">
        <f t="shared" si="2"/>
        <v>0.4602439255883297</v>
      </c>
      <c r="P285" s="3">
        <f t="shared" si="3"/>
        <v>-1.317789499071253</v>
      </c>
    </row>
    <row r="286" spans="2:16" ht="12">
      <c r="B286" s="16">
        <v>38326</v>
      </c>
      <c r="C286" s="17">
        <v>8.006</v>
      </c>
      <c r="D286" s="18">
        <v>264.2</v>
      </c>
      <c r="E286" s="1">
        <v>33.3</v>
      </c>
      <c r="F286" s="18">
        <v>-126.7</v>
      </c>
      <c r="G286" s="18">
        <v>80.2</v>
      </c>
      <c r="H286" s="19">
        <v>-10.85</v>
      </c>
      <c r="I286" s="19">
        <v>0</v>
      </c>
      <c r="J286" s="17">
        <v>2.91679134114421</v>
      </c>
      <c r="M286" s="3">
        <f t="shared" si="0"/>
        <v>-126.44367377004741</v>
      </c>
      <c r="N286" s="3">
        <f t="shared" si="1"/>
        <v>82.11132427450791</v>
      </c>
      <c r="O286" s="3">
        <f t="shared" si="2"/>
        <v>-0.2563262299525917</v>
      </c>
      <c r="P286" s="3">
        <f t="shared" si="3"/>
        <v>-1.9113242745079049</v>
      </c>
    </row>
    <row r="287" spans="2:16" ht="12">
      <c r="B287" s="16">
        <v>38327</v>
      </c>
      <c r="C287" s="17">
        <v>8.07</v>
      </c>
      <c r="D287" s="18">
        <v>264.7</v>
      </c>
      <c r="E287" s="1">
        <v>34.2</v>
      </c>
      <c r="F287" s="18">
        <v>-126.9</v>
      </c>
      <c r="G287" s="18">
        <v>81.2</v>
      </c>
      <c r="H287" s="19">
        <v>-10.85</v>
      </c>
      <c r="I287" s="19">
        <v>0</v>
      </c>
      <c r="J287" s="17">
        <v>2.94215218098796</v>
      </c>
      <c r="M287" s="3">
        <f t="shared" si="0"/>
        <v>-126.33502023985291</v>
      </c>
      <c r="N287" s="3">
        <f t="shared" si="1"/>
        <v>82.23118013635367</v>
      </c>
      <c r="O287" s="3">
        <f t="shared" si="2"/>
        <v>-0.5649797601470965</v>
      </c>
      <c r="P287" s="3">
        <f t="shared" si="3"/>
        <v>-1.0311801363536688</v>
      </c>
    </row>
    <row r="288" spans="2:16" ht="12">
      <c r="B288" s="16">
        <v>38328</v>
      </c>
      <c r="C288" s="17">
        <v>8.21</v>
      </c>
      <c r="D288" s="18">
        <v>273</v>
      </c>
      <c r="E288" s="1">
        <v>41</v>
      </c>
      <c r="F288" s="18">
        <v>-127.9</v>
      </c>
      <c r="G288" s="18">
        <v>83.5</v>
      </c>
      <c r="H288" s="19">
        <v>-10.85</v>
      </c>
      <c r="I288" s="19">
        <v>0</v>
      </c>
      <c r="J288" s="17">
        <v>2.74020475260254</v>
      </c>
      <c r="M288" s="3">
        <f t="shared" si="0"/>
        <v>-125.1994562079105</v>
      </c>
      <c r="N288" s="3">
        <f t="shared" si="1"/>
        <v>83.21201326058956</v>
      </c>
      <c r="O288" s="3">
        <f t="shared" si="2"/>
        <v>-2.700543792089505</v>
      </c>
      <c r="P288" s="3">
        <f t="shared" si="3"/>
        <v>0.2879867394104423</v>
      </c>
    </row>
    <row r="289" spans="2:16" ht="12">
      <c r="B289" s="16">
        <v>38337</v>
      </c>
      <c r="C289" s="17">
        <v>11.226</v>
      </c>
      <c r="D289" s="18">
        <v>145.8</v>
      </c>
      <c r="E289" s="1">
        <v>49.8</v>
      </c>
      <c r="F289" s="18">
        <v>-126.1</v>
      </c>
      <c r="G289" s="18">
        <v>87.5</v>
      </c>
      <c r="H289" s="19">
        <v>-10.85</v>
      </c>
      <c r="I289" s="19">
        <v>0</v>
      </c>
      <c r="J289" s="17">
        <v>2.04512988281089</v>
      </c>
      <c r="M289" s="3">
        <f t="shared" si="0"/>
        <v>-125.40017271940937</v>
      </c>
      <c r="N289" s="3">
        <f t="shared" si="1"/>
        <v>89.66818936237453</v>
      </c>
      <c r="O289" s="3">
        <f t="shared" si="2"/>
        <v>-0.6998272805906254</v>
      </c>
      <c r="P289" s="3">
        <f t="shared" si="3"/>
        <v>-2.168189362374534</v>
      </c>
    </row>
    <row r="290" spans="2:16" ht="12">
      <c r="B290" s="16">
        <v>38338</v>
      </c>
      <c r="C290" s="17">
        <v>11.267</v>
      </c>
      <c r="D290" s="18">
        <v>146.4</v>
      </c>
      <c r="E290" s="1">
        <v>49.5</v>
      </c>
      <c r="F290" s="18">
        <v>-125.9</v>
      </c>
      <c r="G290" s="18">
        <v>86.7</v>
      </c>
      <c r="H290" s="19">
        <v>-10.85</v>
      </c>
      <c r="I290" s="19">
        <v>0</v>
      </c>
      <c r="J290" s="17">
        <v>1.95120084635255</v>
      </c>
      <c r="M290" s="3">
        <f t="shared" si="0"/>
        <v>-125.31434467560123</v>
      </c>
      <c r="N290" s="3">
        <f t="shared" si="1"/>
        <v>89.71746522131647</v>
      </c>
      <c r="O290" s="3">
        <f t="shared" si="2"/>
        <v>-0.5856553243987719</v>
      </c>
      <c r="P290" s="3">
        <f t="shared" si="3"/>
        <v>-3.0174652213164705</v>
      </c>
    </row>
    <row r="291" spans="2:16" ht="12">
      <c r="B291" s="16">
        <v>38339</v>
      </c>
      <c r="C291" s="17">
        <v>11.312</v>
      </c>
      <c r="D291" s="18">
        <v>147.1</v>
      </c>
      <c r="E291" s="1">
        <v>49.1</v>
      </c>
      <c r="F291" s="18">
        <v>-125.6</v>
      </c>
      <c r="G291" s="18">
        <v>85.9</v>
      </c>
      <c r="H291" s="19">
        <v>-10.85</v>
      </c>
      <c r="I291" s="19">
        <v>0</v>
      </c>
      <c r="J291" s="17">
        <v>1.97092594400881</v>
      </c>
      <c r="M291" s="3">
        <f t="shared" si="0"/>
        <v>-125.34264510834913</v>
      </c>
      <c r="N291" s="3">
        <f t="shared" si="1"/>
        <v>89.67146347276031</v>
      </c>
      <c r="O291" s="3">
        <f t="shared" si="2"/>
        <v>-0.2573548916508628</v>
      </c>
      <c r="P291" s="3">
        <f t="shared" si="3"/>
        <v>-3.7714634727603027</v>
      </c>
    </row>
    <row r="292" spans="2:16" ht="12">
      <c r="B292" s="16">
        <v>38340</v>
      </c>
      <c r="C292" s="17">
        <v>11.353</v>
      </c>
      <c r="D292" s="18">
        <v>147.7</v>
      </c>
      <c r="E292" s="1">
        <v>48.8</v>
      </c>
      <c r="F292" s="18">
        <v>-126.8</v>
      </c>
      <c r="G292" s="18">
        <v>84.1</v>
      </c>
      <c r="H292" s="19">
        <v>-10.85</v>
      </c>
      <c r="I292" s="19">
        <v>0</v>
      </c>
      <c r="J292" s="17">
        <v>1.89860058593589</v>
      </c>
      <c r="M292" s="3">
        <f t="shared" si="0"/>
        <v>-125.27881210385982</v>
      </c>
      <c r="N292" s="3">
        <f t="shared" si="1"/>
        <v>89.70564331896853</v>
      </c>
      <c r="O292" s="3">
        <f t="shared" si="2"/>
        <v>-1.5211878961401766</v>
      </c>
      <c r="P292" s="3">
        <f t="shared" si="3"/>
        <v>-5.605643318968532</v>
      </c>
    </row>
    <row r="293" spans="2:16" ht="12">
      <c r="B293" s="16">
        <v>38358</v>
      </c>
      <c r="C293" s="17">
        <v>13.587</v>
      </c>
      <c r="D293" s="18">
        <v>108.8</v>
      </c>
      <c r="E293" s="1">
        <v>23.6</v>
      </c>
      <c r="F293" s="18">
        <v>-128.2</v>
      </c>
      <c r="G293" s="18">
        <v>88.8</v>
      </c>
      <c r="H293" s="19">
        <v>-10.85</v>
      </c>
      <c r="I293" s="19">
        <v>0</v>
      </c>
      <c r="J293" s="17">
        <v>2.48189990234214</v>
      </c>
      <c r="M293" s="3">
        <f t="shared" si="0"/>
        <v>-126.48993689319701</v>
      </c>
      <c r="N293" s="3">
        <f t="shared" si="1"/>
        <v>89.33612941100071</v>
      </c>
      <c r="O293" s="3">
        <f t="shared" si="2"/>
        <v>-1.710063106802977</v>
      </c>
      <c r="P293" s="3">
        <f t="shared" si="3"/>
        <v>-0.5361294110007151</v>
      </c>
    </row>
    <row r="294" spans="2:17" ht="12">
      <c r="B294" s="16">
        <v>38359</v>
      </c>
      <c r="C294" s="17">
        <v>13.629</v>
      </c>
      <c r="D294" s="18">
        <v>109.4</v>
      </c>
      <c r="E294" s="1">
        <v>23</v>
      </c>
      <c r="F294" s="18">
        <v>-129</v>
      </c>
      <c r="G294" s="18">
        <v>91</v>
      </c>
      <c r="H294" s="19">
        <v>-10.85</v>
      </c>
      <c r="I294" s="19">
        <v>0</v>
      </c>
      <c r="J294" s="17">
        <v>2.4330568033838</v>
      </c>
      <c r="M294" s="3">
        <f t="shared" si="0"/>
        <v>-126.5577135128928</v>
      </c>
      <c r="N294" s="3">
        <f t="shared" si="1"/>
        <v>89.37355008552456</v>
      </c>
      <c r="O294" s="3">
        <f t="shared" si="2"/>
        <v>-2.4422864871071965</v>
      </c>
      <c r="P294" s="3">
        <f t="shared" si="3"/>
        <v>1.6264499144754438</v>
      </c>
      <c r="Q294"/>
    </row>
    <row r="295" spans="2:17" ht="12">
      <c r="B295" s="16">
        <v>38360</v>
      </c>
      <c r="C295" s="17">
        <v>13.676</v>
      </c>
      <c r="D295" s="18">
        <v>110.2</v>
      </c>
      <c r="E295" s="1">
        <v>22.4</v>
      </c>
      <c r="F295" s="18">
        <v>-127.3</v>
      </c>
      <c r="G295" s="18">
        <v>87</v>
      </c>
      <c r="H295" s="19">
        <v>-10.85</v>
      </c>
      <c r="I295" s="19">
        <v>0</v>
      </c>
      <c r="J295" s="17">
        <v>2.36448860676922</v>
      </c>
      <c r="M295" s="3">
        <f t="shared" si="0"/>
        <v>-126.61438565543543</v>
      </c>
      <c r="N295" s="3">
        <f t="shared" si="1"/>
        <v>89.4294126888367</v>
      </c>
      <c r="O295" s="3">
        <f t="shared" si="2"/>
        <v>-0.6856143445645699</v>
      </c>
      <c r="P295" s="3">
        <f t="shared" si="3"/>
        <v>-2.429412688836706</v>
      </c>
      <c r="Q295"/>
    </row>
    <row r="296" spans="2:17" ht="12">
      <c r="B296" s="16">
        <v>38361</v>
      </c>
      <c r="C296" s="17">
        <v>13.713</v>
      </c>
      <c r="D296" s="18">
        <v>110.8</v>
      </c>
      <c r="E296" s="1">
        <v>21.9</v>
      </c>
      <c r="F296" s="18">
        <v>-128</v>
      </c>
      <c r="G296" s="18">
        <v>89.8</v>
      </c>
      <c r="H296" s="19">
        <v>-10.85</v>
      </c>
      <c r="I296" s="19">
        <v>0</v>
      </c>
      <c r="J296" s="17">
        <v>2.2527130533838</v>
      </c>
      <c r="M296" s="3">
        <f t="shared" si="0"/>
        <v>-126.60782895476588</v>
      </c>
      <c r="N296" s="3">
        <f t="shared" si="1"/>
        <v>89.51504855721369</v>
      </c>
      <c r="O296" s="3">
        <f t="shared" si="2"/>
        <v>-1.3921710452341216</v>
      </c>
      <c r="P296" s="3">
        <f t="shared" si="3"/>
        <v>0.28495144278630846</v>
      </c>
      <c r="Q296"/>
    </row>
    <row r="297" spans="2:17" ht="12">
      <c r="B297" s="16">
        <v>38378</v>
      </c>
      <c r="C297" s="17">
        <v>15.709</v>
      </c>
      <c r="D297" s="18">
        <v>225.2</v>
      </c>
      <c r="E297" s="1">
        <v>12.2</v>
      </c>
      <c r="F297" s="18">
        <v>-128</v>
      </c>
      <c r="G297" s="18">
        <v>88.5</v>
      </c>
      <c r="H297" s="19">
        <v>-10.85</v>
      </c>
      <c r="I297" s="19">
        <v>0</v>
      </c>
      <c r="J297" s="17">
        <v>2.12121240234213</v>
      </c>
      <c r="M297" s="3">
        <f t="shared" si="0"/>
        <v>-128.81481019937266</v>
      </c>
      <c r="N297" s="3">
        <f t="shared" si="1"/>
        <v>88.96191207718653</v>
      </c>
      <c r="O297" s="3">
        <f t="shared" si="2"/>
        <v>0.8148101993726584</v>
      </c>
      <c r="P297" s="3">
        <f t="shared" si="3"/>
        <v>-0.4619120771865255</v>
      </c>
      <c r="Q297"/>
    </row>
    <row r="298" spans="2:16" ht="12">
      <c r="B298" s="16">
        <v>38379</v>
      </c>
      <c r="C298" s="17">
        <v>15.751</v>
      </c>
      <c r="D298" s="18">
        <v>227.3</v>
      </c>
      <c r="E298" s="1">
        <v>12.6</v>
      </c>
      <c r="F298" s="18">
        <v>-127.2</v>
      </c>
      <c r="G298" s="18">
        <v>89.3</v>
      </c>
      <c r="H298" s="19">
        <v>-10.85</v>
      </c>
      <c r="I298" s="19">
        <v>0</v>
      </c>
      <c r="J298" s="17">
        <v>2.0160118815088</v>
      </c>
      <c r="M298" s="3">
        <f t="shared" si="0"/>
        <v>-128.54606470108087</v>
      </c>
      <c r="N298" s="3">
        <f t="shared" si="1"/>
        <v>89.04803600787828</v>
      </c>
      <c r="O298" s="3">
        <f t="shared" si="2"/>
        <v>1.3460647010808628</v>
      </c>
      <c r="P298" s="3">
        <f t="shared" si="3"/>
        <v>0.2519639921217163</v>
      </c>
    </row>
    <row r="299" spans="2:16" ht="12">
      <c r="B299" s="16">
        <v>38380</v>
      </c>
      <c r="C299" s="17">
        <v>15.789</v>
      </c>
      <c r="D299" s="18">
        <v>229.1</v>
      </c>
      <c r="E299" s="1">
        <v>13</v>
      </c>
      <c r="F299" s="18">
        <v>-127</v>
      </c>
      <c r="G299" s="18">
        <v>89.8</v>
      </c>
      <c r="H299" s="19">
        <v>-10.85</v>
      </c>
      <c r="I299" s="19">
        <v>0</v>
      </c>
      <c r="J299" s="17">
        <v>1.9314757486963</v>
      </c>
      <c r="M299" s="3">
        <f t="shared" si="0"/>
        <v>-128.306351492837</v>
      </c>
      <c r="N299" s="3">
        <f t="shared" si="1"/>
        <v>89.12191774993038</v>
      </c>
      <c r="O299" s="3">
        <f t="shared" si="2"/>
        <v>1.3063514928369955</v>
      </c>
      <c r="P299" s="3">
        <f t="shared" si="3"/>
        <v>0.6780822500696218</v>
      </c>
    </row>
    <row r="300" spans="2:16" ht="12">
      <c r="B300" s="16">
        <v>38392</v>
      </c>
      <c r="C300" s="17">
        <v>12.182</v>
      </c>
      <c r="D300" s="18">
        <v>163.3</v>
      </c>
      <c r="E300" s="1">
        <v>43.5</v>
      </c>
      <c r="F300" s="18">
        <v>-124</v>
      </c>
      <c r="G300" s="18">
        <v>90.3</v>
      </c>
      <c r="H300" s="19">
        <v>-10.85</v>
      </c>
      <c r="I300" s="19">
        <v>0</v>
      </c>
      <c r="J300" s="17">
        <v>2.60212906900859</v>
      </c>
      <c r="M300" s="3">
        <f t="shared" si="0"/>
        <v>-126.18431986033552</v>
      </c>
      <c r="N300" s="3">
        <f t="shared" si="1"/>
        <v>88.89930502919539</v>
      </c>
      <c r="O300" s="3">
        <f t="shared" si="2"/>
        <v>2.1843198603355205</v>
      </c>
      <c r="P300" s="3">
        <f t="shared" si="3"/>
        <v>1.400694970804608</v>
      </c>
    </row>
    <row r="301" spans="2:16" ht="12">
      <c r="B301" s="16">
        <v>38393</v>
      </c>
      <c r="C301" s="17">
        <v>12.234</v>
      </c>
      <c r="D301" s="18">
        <v>164.3</v>
      </c>
      <c r="E301" s="1">
        <v>43.3</v>
      </c>
      <c r="F301" s="18">
        <v>-124.1</v>
      </c>
      <c r="G301" s="18">
        <v>90.1</v>
      </c>
      <c r="H301" s="19">
        <v>-10.85</v>
      </c>
      <c r="I301" s="19">
        <v>0</v>
      </c>
      <c r="J301" s="17">
        <v>2.69324023437317</v>
      </c>
      <c r="M301" s="3">
        <f t="shared" si="0"/>
        <v>-126.28127755570101</v>
      </c>
      <c r="N301" s="3">
        <f t="shared" si="1"/>
        <v>88.83292633742323</v>
      </c>
      <c r="O301" s="3">
        <f t="shared" si="2"/>
        <v>2.1812775557010156</v>
      </c>
      <c r="P301" s="3">
        <f t="shared" si="3"/>
        <v>1.2670736625767631</v>
      </c>
    </row>
    <row r="302" spans="2:16" ht="12">
      <c r="B302" s="16">
        <v>38394</v>
      </c>
      <c r="C302" s="17">
        <v>12.28</v>
      </c>
      <c r="D302" s="18">
        <v>165.2</v>
      </c>
      <c r="E302" s="1">
        <v>43.1</v>
      </c>
      <c r="F302" s="18">
        <v>-123.8</v>
      </c>
      <c r="G302" s="18">
        <v>89.8</v>
      </c>
      <c r="H302" s="19">
        <v>-10.85</v>
      </c>
      <c r="I302" s="19">
        <v>0</v>
      </c>
      <c r="J302" s="17">
        <v>2.79938004557109</v>
      </c>
      <c r="M302" s="3">
        <f t="shared" si="0"/>
        <v>-126.39304530935179</v>
      </c>
      <c r="N302" s="3">
        <f t="shared" si="1"/>
        <v>88.75246829796708</v>
      </c>
      <c r="O302" s="3">
        <f t="shared" si="2"/>
        <v>2.593045309351794</v>
      </c>
      <c r="P302" s="3">
        <f t="shared" si="3"/>
        <v>1.047531702032913</v>
      </c>
    </row>
    <row r="303" spans="2:16" ht="12">
      <c r="B303" s="16">
        <v>38395</v>
      </c>
      <c r="C303" s="17">
        <v>12.32</v>
      </c>
      <c r="D303" s="18">
        <v>166</v>
      </c>
      <c r="E303" s="1">
        <v>43</v>
      </c>
      <c r="F303" s="18">
        <v>-123.4</v>
      </c>
      <c r="G303" s="18">
        <v>90.1</v>
      </c>
      <c r="H303" s="19">
        <v>-10.85</v>
      </c>
      <c r="I303" s="19">
        <v>0</v>
      </c>
      <c r="J303" s="17">
        <v>2.85198030598776</v>
      </c>
      <c r="M303" s="3">
        <f t="shared" si="0"/>
        <v>-126.44745053760361</v>
      </c>
      <c r="N303" s="3">
        <f t="shared" si="1"/>
        <v>88.72017460497415</v>
      </c>
      <c r="O303" s="3">
        <f t="shared" si="2"/>
        <v>3.047450537603609</v>
      </c>
      <c r="P303" s="3">
        <f t="shared" si="3"/>
        <v>1.379825395025847</v>
      </c>
    </row>
    <row r="304" spans="2:16" ht="12">
      <c r="B304" s="16">
        <v>38407</v>
      </c>
      <c r="C304" s="17">
        <v>13.883</v>
      </c>
      <c r="D304" s="18">
        <v>115.5</v>
      </c>
      <c r="E304" s="1">
        <v>18.8</v>
      </c>
      <c r="F304" s="18">
        <v>-128.9</v>
      </c>
      <c r="G304" s="18">
        <v>92.4</v>
      </c>
      <c r="H304" s="19">
        <v>-10.85</v>
      </c>
      <c r="I304" s="19">
        <v>0</v>
      </c>
      <c r="J304" s="17">
        <v>2.88391617838359</v>
      </c>
      <c r="M304" s="3">
        <f t="shared" si="0"/>
        <v>-127.94508243505493</v>
      </c>
      <c r="N304" s="3">
        <f t="shared" si="1"/>
        <v>89.03840589194789</v>
      </c>
      <c r="O304" s="3">
        <f t="shared" si="2"/>
        <v>-0.9549175649450774</v>
      </c>
      <c r="P304" s="3">
        <f t="shared" si="3"/>
        <v>3.361594108052117</v>
      </c>
    </row>
    <row r="305" spans="2:16" ht="12">
      <c r="B305" s="16">
        <v>38408</v>
      </c>
      <c r="C305" s="17">
        <v>13.923</v>
      </c>
      <c r="D305" s="18">
        <v>116.4</v>
      </c>
      <c r="E305" s="1">
        <v>18.3</v>
      </c>
      <c r="F305" s="18">
        <v>-129.8</v>
      </c>
      <c r="G305" s="18">
        <v>91.1</v>
      </c>
      <c r="H305" s="19">
        <v>-10.85</v>
      </c>
      <c r="I305" s="19">
        <v>0</v>
      </c>
      <c r="J305" s="17">
        <v>2.94309147135234</v>
      </c>
      <c r="M305" s="3">
        <f t="shared" si="0"/>
        <v>-128.12581671391854</v>
      </c>
      <c r="N305" s="3">
        <f t="shared" si="1"/>
        <v>89.00493869124837</v>
      </c>
      <c r="O305" s="3">
        <f t="shared" si="2"/>
        <v>-1.6741832860814725</v>
      </c>
      <c r="P305" s="3">
        <f t="shared" si="3"/>
        <v>2.0950613087516246</v>
      </c>
    </row>
    <row r="306" spans="2:16" ht="12">
      <c r="B306" s="16">
        <v>38409</v>
      </c>
      <c r="C306" s="17">
        <v>13.952</v>
      </c>
      <c r="D306" s="18">
        <v>117.1</v>
      </c>
      <c r="E306" s="1">
        <v>18</v>
      </c>
      <c r="F306" s="18">
        <v>-129.7</v>
      </c>
      <c r="G306" s="18">
        <v>91.3</v>
      </c>
      <c r="H306" s="19">
        <v>-10.85</v>
      </c>
      <c r="I306" s="19">
        <v>0</v>
      </c>
      <c r="J306" s="17">
        <v>2.93839501952943</v>
      </c>
      <c r="M306" s="3">
        <f t="shared" si="0"/>
        <v>-128.19983285476795</v>
      </c>
      <c r="N306" s="3">
        <f t="shared" si="1"/>
        <v>89.0172023951591</v>
      </c>
      <c r="O306" s="3">
        <f t="shared" si="2"/>
        <v>-1.5001671452320409</v>
      </c>
      <c r="P306" s="3">
        <f t="shared" si="3"/>
        <v>2.2827976048408942</v>
      </c>
    </row>
    <row r="307" spans="2:16" ht="12">
      <c r="B307" s="16">
        <v>38410</v>
      </c>
      <c r="C307" s="17">
        <v>13.978</v>
      </c>
      <c r="D307" s="18">
        <v>117.8</v>
      </c>
      <c r="E307" s="1">
        <v>17.6</v>
      </c>
      <c r="F307" s="18">
        <v>-128.8</v>
      </c>
      <c r="G307" s="18">
        <v>90.9</v>
      </c>
      <c r="H307" s="19">
        <v>-10.85</v>
      </c>
      <c r="I307" s="19">
        <v>0</v>
      </c>
      <c r="J307" s="17">
        <v>2.91866992187318</v>
      </c>
      <c r="M307" s="3">
        <f t="shared" si="0"/>
        <v>-128.28110362688224</v>
      </c>
      <c r="N307" s="3">
        <f t="shared" si="1"/>
        <v>89.03462997720477</v>
      </c>
      <c r="O307" s="3">
        <f t="shared" si="2"/>
        <v>-0.5188963731177694</v>
      </c>
      <c r="P307" s="3">
        <f t="shared" si="3"/>
        <v>1.8653700227952328</v>
      </c>
    </row>
    <row r="308" spans="2:16" ht="12">
      <c r="B308" s="16">
        <v>38411</v>
      </c>
      <c r="C308" s="17">
        <v>14.006</v>
      </c>
      <c r="D308" s="18">
        <v>118.5</v>
      </c>
      <c r="E308" s="1">
        <v>17.3</v>
      </c>
      <c r="F308" s="18">
        <v>-128.6</v>
      </c>
      <c r="G308" s="18">
        <v>93.3</v>
      </c>
      <c r="H308" s="19">
        <v>-10.85</v>
      </c>
      <c r="I308" s="19">
        <v>0</v>
      </c>
      <c r="J308" s="17">
        <v>2.98348095702943</v>
      </c>
      <c r="M308" s="3">
        <f t="shared" si="0"/>
        <v>-128.42438903345908</v>
      </c>
      <c r="N308" s="3">
        <f t="shared" si="1"/>
        <v>88.99592602866065</v>
      </c>
      <c r="O308" s="3">
        <f t="shared" si="2"/>
        <v>-0.17561096654091557</v>
      </c>
      <c r="P308" s="3">
        <f t="shared" si="3"/>
        <v>4.304073971339349</v>
      </c>
    </row>
    <row r="309" spans="2:16" ht="12">
      <c r="B309" s="16">
        <v>38412</v>
      </c>
      <c r="C309" s="17">
        <v>14.052</v>
      </c>
      <c r="D309" s="18">
        <v>119.7</v>
      </c>
      <c r="E309" s="1">
        <v>16.7</v>
      </c>
      <c r="F309" s="18">
        <v>-129.4</v>
      </c>
      <c r="G309" s="18">
        <v>91.5</v>
      </c>
      <c r="H309" s="19">
        <v>-10.85</v>
      </c>
      <c r="I309" s="19">
        <v>0</v>
      </c>
      <c r="J309" s="17">
        <v>3.03795979817526</v>
      </c>
      <c r="M309" s="3">
        <f t="shared" si="0"/>
        <v>-128.63433153875457</v>
      </c>
      <c r="N309" s="3">
        <f t="shared" si="1"/>
        <v>88.96680273928827</v>
      </c>
      <c r="O309" s="3">
        <f t="shared" si="2"/>
        <v>-0.7656684612454399</v>
      </c>
      <c r="P309" s="3">
        <f t="shared" si="3"/>
        <v>2.533197260711731</v>
      </c>
    </row>
    <row r="310" spans="2:16" ht="12">
      <c r="B310" s="16">
        <v>38429</v>
      </c>
      <c r="C310" s="17">
        <v>16.113</v>
      </c>
      <c r="D310" s="18">
        <v>242.3</v>
      </c>
      <c r="E310" s="1">
        <v>17.6</v>
      </c>
      <c r="F310" s="18">
        <v>-126.8</v>
      </c>
      <c r="G310" s="18">
        <v>90.3</v>
      </c>
      <c r="H310" s="19">
        <v>-10.85</v>
      </c>
      <c r="I310" s="19">
        <v>0</v>
      </c>
      <c r="J310" s="17">
        <v>2.05264420572734</v>
      </c>
      <c r="M310" s="3">
        <f t="shared" si="0"/>
        <v>-126.89613588593534</v>
      </c>
      <c r="N310" s="3">
        <f t="shared" si="1"/>
        <v>89.26372393567931</v>
      </c>
      <c r="O310" s="3">
        <f t="shared" si="2"/>
        <v>0.09613588593533962</v>
      </c>
      <c r="P310" s="3">
        <f t="shared" si="3"/>
        <v>1.0362760643206883</v>
      </c>
    </row>
    <row r="311" spans="2:16" ht="12">
      <c r="B311" s="16">
        <v>38430</v>
      </c>
      <c r="C311" s="17">
        <v>16.158</v>
      </c>
      <c r="D311" s="18">
        <v>243.4</v>
      </c>
      <c r="E311" s="1">
        <v>18.1</v>
      </c>
      <c r="F311" s="18">
        <v>-127.1</v>
      </c>
      <c r="G311" s="18">
        <v>87.8</v>
      </c>
      <c r="H311" s="19">
        <v>-10.85</v>
      </c>
      <c r="I311" s="19">
        <v>0</v>
      </c>
      <c r="J311" s="17">
        <v>2.03855485025859</v>
      </c>
      <c r="M311" s="3">
        <f t="shared" si="0"/>
        <v>-126.72951705638411</v>
      </c>
      <c r="N311" s="3">
        <f t="shared" si="1"/>
        <v>89.31942677168671</v>
      </c>
      <c r="O311" s="3">
        <f t="shared" si="2"/>
        <v>-0.3704829436158832</v>
      </c>
      <c r="P311" s="3">
        <f t="shared" si="3"/>
        <v>-1.5194267716867103</v>
      </c>
    </row>
    <row r="312" spans="2:16" ht="12">
      <c r="B312" s="16">
        <v>38431</v>
      </c>
      <c r="C312" s="17">
        <v>16.195</v>
      </c>
      <c r="D312" s="18">
        <v>244.3</v>
      </c>
      <c r="E312" s="1">
        <v>18.6</v>
      </c>
      <c r="F312" s="18">
        <v>-127.4</v>
      </c>
      <c r="G312" s="18">
        <v>90.3</v>
      </c>
      <c r="H312" s="19">
        <v>-10.85</v>
      </c>
      <c r="I312" s="19">
        <v>0</v>
      </c>
      <c r="J312" s="17">
        <v>2.00098323567526</v>
      </c>
      <c r="M312" s="3">
        <f t="shared" si="0"/>
        <v>-126.55011222328429</v>
      </c>
      <c r="N312" s="3">
        <f t="shared" si="1"/>
        <v>89.3882824854467</v>
      </c>
      <c r="O312" s="3">
        <f t="shared" si="2"/>
        <v>-0.8498877767157182</v>
      </c>
      <c r="P312" s="3">
        <f t="shared" si="3"/>
        <v>0.9117175145533025</v>
      </c>
    </row>
    <row r="313" spans="2:16" ht="12">
      <c r="B313" s="16">
        <v>38437</v>
      </c>
      <c r="C313" s="17">
        <v>6.526</v>
      </c>
      <c r="D313" s="18">
        <v>246.3</v>
      </c>
      <c r="E313" s="1">
        <v>14.8</v>
      </c>
      <c r="F313" s="18">
        <v>-128.4</v>
      </c>
      <c r="G313" s="18">
        <v>81.4</v>
      </c>
      <c r="H313" s="19">
        <v>-10.85</v>
      </c>
      <c r="I313" s="19">
        <v>0</v>
      </c>
      <c r="J313" s="17">
        <v>2.9374557291648</v>
      </c>
      <c r="M313" s="3">
        <f t="shared" si="0"/>
        <v>-130.62677871320957</v>
      </c>
      <c r="N313" s="3">
        <f t="shared" si="1"/>
        <v>79.84076114357681</v>
      </c>
      <c r="O313" s="3">
        <f t="shared" si="2"/>
        <v>2.226778713209569</v>
      </c>
      <c r="P313" s="3">
        <f t="shared" si="3"/>
        <v>1.5592388564231925</v>
      </c>
    </row>
    <row r="314" spans="2:17" ht="12">
      <c r="B314" s="16">
        <v>38438</v>
      </c>
      <c r="C314" s="17">
        <v>6.584</v>
      </c>
      <c r="D314" s="18">
        <v>247.7</v>
      </c>
      <c r="E314" s="1">
        <v>15.5</v>
      </c>
      <c r="F314" s="18">
        <v>-127.3</v>
      </c>
      <c r="G314" s="18">
        <v>80</v>
      </c>
      <c r="H314" s="19">
        <v>-10.85</v>
      </c>
      <c r="I314" s="19">
        <v>0</v>
      </c>
      <c r="J314" s="17">
        <v>2.96375585937313</v>
      </c>
      <c r="M314" s="3">
        <f t="shared" si="0"/>
        <v>-130.43135373166126</v>
      </c>
      <c r="N314" s="3">
        <f t="shared" si="1"/>
        <v>79.87748892876678</v>
      </c>
      <c r="O314" s="3">
        <f t="shared" si="2"/>
        <v>3.131353731661264</v>
      </c>
      <c r="P314" s="3">
        <f t="shared" si="3"/>
        <v>0.12251107123321958</v>
      </c>
      <c r="Q314"/>
    </row>
    <row r="315" spans="2:17" ht="12">
      <c r="B315" s="16">
        <v>38439</v>
      </c>
      <c r="C315" s="17">
        <v>7.786</v>
      </c>
      <c r="D315" s="18">
        <v>263.6</v>
      </c>
      <c r="E315" s="1">
        <v>32</v>
      </c>
      <c r="F315" s="18">
        <v>-124.1</v>
      </c>
      <c r="G315" s="18">
        <v>83.4</v>
      </c>
      <c r="H315" s="19">
        <v>-10.85</v>
      </c>
      <c r="I315" s="19">
        <v>0</v>
      </c>
      <c r="J315" s="17">
        <v>2.21514143880022</v>
      </c>
      <c r="M315" s="3">
        <f t="shared" si="0"/>
        <v>-125.9856433661501</v>
      </c>
      <c r="N315" s="3">
        <f t="shared" si="1"/>
        <v>82.3109437181309</v>
      </c>
      <c r="O315" s="3">
        <f aca="true" t="shared" si="4" ref="O315:O334">F315-M315</f>
        <v>1.8856433661501057</v>
      </c>
      <c r="P315" s="3">
        <f aca="true" t="shared" si="5" ref="P315:P334">G315-N315</f>
        <v>1.0890562818691052</v>
      </c>
      <c r="Q315"/>
    </row>
    <row r="316" spans="2:17" ht="12">
      <c r="B316" s="16">
        <v>38440</v>
      </c>
      <c r="C316" s="17">
        <v>7.845</v>
      </c>
      <c r="D316" s="18">
        <v>264</v>
      </c>
      <c r="E316" s="1">
        <v>32.9</v>
      </c>
      <c r="F316" s="18">
        <v>-123.5</v>
      </c>
      <c r="G316" s="18">
        <v>84.7</v>
      </c>
      <c r="H316" s="19">
        <v>-10.85</v>
      </c>
      <c r="I316" s="19">
        <v>0</v>
      </c>
      <c r="J316" s="17">
        <v>2.12309098307105</v>
      </c>
      <c r="M316" s="3">
        <f aca="true" t="shared" si="6" ref="M316:M334">F$5+F$8*E316*3600+F$11*E316*E316*PI()/180*3600+(H316-H$8)*H$11+J$8*J316+(C316-C$5)*C$8+F$14*COS(D316*PI()/180)</f>
        <v>-125.76001033754017</v>
      </c>
      <c r="N316" s="3">
        <f aca="true" t="shared" si="7" ref="N316:N334">G$5+G$8*E316*3600+G$11*E316*E316*PI()/180*3600+(I316-I$8)*I$11+J$11*J316+(C316-C$5)*C$11+G$14*SIN(D316*PI()/180)</f>
        <v>82.50740549370175</v>
      </c>
      <c r="O316" s="3">
        <f t="shared" si="4"/>
        <v>2.260010337540166</v>
      </c>
      <c r="P316" s="3">
        <f t="shared" si="5"/>
        <v>2.1925945062982493</v>
      </c>
      <c r="Q316"/>
    </row>
    <row r="317" spans="2:16" ht="12">
      <c r="B317" s="16">
        <v>38441</v>
      </c>
      <c r="C317" s="17">
        <v>7.907</v>
      </c>
      <c r="D317" s="18">
        <v>264.4</v>
      </c>
      <c r="E317" s="1">
        <v>33.7</v>
      </c>
      <c r="F317" s="18">
        <v>-124.4</v>
      </c>
      <c r="G317" s="18">
        <v>83.9</v>
      </c>
      <c r="H317" s="19">
        <v>-10.85</v>
      </c>
      <c r="I317" s="19">
        <v>0</v>
      </c>
      <c r="J317" s="17">
        <v>2.0695514322898</v>
      </c>
      <c r="M317" s="3">
        <f t="shared" si="6"/>
        <v>-125.58719586072283</v>
      </c>
      <c r="N317" s="3">
        <f t="shared" si="7"/>
        <v>82.67256652033505</v>
      </c>
      <c r="O317" s="3">
        <f t="shared" si="4"/>
        <v>1.1871958607228237</v>
      </c>
      <c r="P317" s="3">
        <f t="shared" si="5"/>
        <v>1.2274334796649526</v>
      </c>
    </row>
    <row r="318" spans="2:16" ht="12">
      <c r="B318" s="16">
        <v>38442</v>
      </c>
      <c r="C318" s="17">
        <v>7.968</v>
      </c>
      <c r="D318" s="18">
        <v>264.9</v>
      </c>
      <c r="E318" s="1">
        <v>34.6</v>
      </c>
      <c r="F318" s="18">
        <v>-123.4</v>
      </c>
      <c r="G318" s="18">
        <v>84</v>
      </c>
      <c r="H318" s="19">
        <v>-10.85</v>
      </c>
      <c r="I318" s="19">
        <v>0</v>
      </c>
      <c r="J318" s="17">
        <v>2.02634407551897</v>
      </c>
      <c r="M318" s="3">
        <f t="shared" si="6"/>
        <v>-125.4143888098486</v>
      </c>
      <c r="N318" s="3">
        <f t="shared" si="7"/>
        <v>82.84086061369628</v>
      </c>
      <c r="O318" s="3">
        <f t="shared" si="4"/>
        <v>2.0143888098485974</v>
      </c>
      <c r="P318" s="3">
        <f t="shared" si="5"/>
        <v>1.1591393863037212</v>
      </c>
    </row>
    <row r="319" spans="2:16" ht="12">
      <c r="B319" s="16">
        <v>38443</v>
      </c>
      <c r="C319" s="17">
        <v>8.026</v>
      </c>
      <c r="D319" s="18">
        <v>265.3</v>
      </c>
      <c r="E319" s="1">
        <v>35.4</v>
      </c>
      <c r="F319" s="18">
        <v>-124.5</v>
      </c>
      <c r="G319" s="18">
        <v>85</v>
      </c>
      <c r="H319" s="19">
        <v>-10.85</v>
      </c>
      <c r="I319" s="19">
        <v>0</v>
      </c>
      <c r="J319" s="17">
        <v>1.94462581380022</v>
      </c>
      <c r="M319" s="3">
        <f t="shared" si="6"/>
        <v>-125.22334488264418</v>
      </c>
      <c r="N319" s="3">
        <f t="shared" si="7"/>
        <v>83.02797082660919</v>
      </c>
      <c r="O319" s="3">
        <f t="shared" si="4"/>
        <v>0.7233448826441844</v>
      </c>
      <c r="P319" s="3">
        <f t="shared" si="5"/>
        <v>1.9720291733908084</v>
      </c>
    </row>
    <row r="320" spans="2:16" ht="12">
      <c r="B320" s="16">
        <v>38454</v>
      </c>
      <c r="C320" s="17">
        <v>9.365</v>
      </c>
      <c r="D320" s="18">
        <v>126</v>
      </c>
      <c r="E320" s="1">
        <v>67.1</v>
      </c>
      <c r="F320" s="18">
        <v>-125.1</v>
      </c>
      <c r="G320" s="18">
        <v>92.7</v>
      </c>
      <c r="H320" s="19">
        <v>-10.85</v>
      </c>
      <c r="I320" s="19">
        <v>0</v>
      </c>
      <c r="J320" s="17">
        <v>1.88545052083147</v>
      </c>
      <c r="M320" s="3">
        <f t="shared" si="6"/>
        <v>-125.92083662354503</v>
      </c>
      <c r="N320" s="3">
        <f t="shared" si="7"/>
        <v>91.55146875371022</v>
      </c>
      <c r="O320" s="3">
        <f t="shared" si="4"/>
        <v>0.8208366235450342</v>
      </c>
      <c r="P320" s="3">
        <f t="shared" si="5"/>
        <v>1.148531246289778</v>
      </c>
    </row>
    <row r="321" spans="2:16" ht="12">
      <c r="B321" s="16">
        <v>38463</v>
      </c>
      <c r="C321" s="17">
        <v>12.402</v>
      </c>
      <c r="D321" s="18">
        <v>169</v>
      </c>
      <c r="E321" s="1">
        <v>42.5</v>
      </c>
      <c r="F321" s="18">
        <v>-126.5</v>
      </c>
      <c r="G321" s="18">
        <v>92.4</v>
      </c>
      <c r="H321" s="19">
        <v>-10.85</v>
      </c>
      <c r="I321" s="19">
        <v>0</v>
      </c>
      <c r="J321" s="17">
        <v>2.00567968749813</v>
      </c>
      <c r="M321" s="3">
        <f t="shared" si="6"/>
        <v>-125.65067143788434</v>
      </c>
      <c r="N321" s="3">
        <f t="shared" si="7"/>
        <v>89.27995506381549</v>
      </c>
      <c r="O321" s="3">
        <f t="shared" si="4"/>
        <v>-0.8493285621156588</v>
      </c>
      <c r="P321" s="3">
        <f t="shared" si="5"/>
        <v>3.120044936184513</v>
      </c>
    </row>
    <row r="322" spans="2:16" ht="12">
      <c r="B322" s="16">
        <v>38464</v>
      </c>
      <c r="C322" s="17">
        <v>12.438</v>
      </c>
      <c r="D322" s="18">
        <v>169.7</v>
      </c>
      <c r="E322" s="1">
        <v>42.4</v>
      </c>
      <c r="F322" s="18">
        <v>-126.2</v>
      </c>
      <c r="G322" s="18">
        <v>91.3</v>
      </c>
      <c r="H322" s="19">
        <v>-10.85</v>
      </c>
      <c r="I322" s="19">
        <v>0</v>
      </c>
      <c r="J322" s="17">
        <v>2.04419059244605</v>
      </c>
      <c r="M322" s="3">
        <f t="shared" si="6"/>
        <v>-125.68994487857259</v>
      </c>
      <c r="N322" s="3">
        <f t="shared" si="7"/>
        <v>89.25649369539862</v>
      </c>
      <c r="O322" s="3">
        <f t="shared" si="4"/>
        <v>-0.5100551214274134</v>
      </c>
      <c r="P322" s="3">
        <f t="shared" si="5"/>
        <v>2.0435063046013795</v>
      </c>
    </row>
    <row r="323" spans="2:16" ht="12">
      <c r="B323" s="16">
        <v>38465</v>
      </c>
      <c r="C323" s="17">
        <v>12.465</v>
      </c>
      <c r="D323" s="18">
        <v>170.2</v>
      </c>
      <c r="E323" s="1">
        <v>42.3</v>
      </c>
      <c r="F323" s="18">
        <v>-127.4</v>
      </c>
      <c r="G323" s="18">
        <v>90.7</v>
      </c>
      <c r="H323" s="19">
        <v>-10.85</v>
      </c>
      <c r="I323" s="19">
        <v>0</v>
      </c>
      <c r="J323" s="17">
        <v>1.97656168619605</v>
      </c>
      <c r="M323" s="3">
        <f t="shared" si="6"/>
        <v>-125.62600106270455</v>
      </c>
      <c r="N323" s="3">
        <f t="shared" si="7"/>
        <v>89.30651206246633</v>
      </c>
      <c r="O323" s="3">
        <f t="shared" si="4"/>
        <v>-1.7739989372954597</v>
      </c>
      <c r="P323" s="3">
        <f t="shared" si="5"/>
        <v>1.3934879375336777</v>
      </c>
    </row>
    <row r="324" spans="2:16" ht="12">
      <c r="B324" s="16">
        <v>38466</v>
      </c>
      <c r="C324" s="17">
        <v>12.492</v>
      </c>
      <c r="D324" s="18">
        <v>170.8</v>
      </c>
      <c r="E324" s="1">
        <v>42.3</v>
      </c>
      <c r="F324" s="18">
        <v>-125.3</v>
      </c>
      <c r="G324" s="18">
        <v>90.9</v>
      </c>
      <c r="H324" s="19">
        <v>-10.85</v>
      </c>
      <c r="I324" s="19">
        <v>0</v>
      </c>
      <c r="J324" s="17">
        <v>2.0019225260398</v>
      </c>
      <c r="M324" s="3">
        <f t="shared" si="6"/>
        <v>-125.64793059060558</v>
      </c>
      <c r="N324" s="3">
        <f t="shared" si="7"/>
        <v>89.29890482525897</v>
      </c>
      <c r="O324" s="3">
        <f t="shared" si="4"/>
        <v>0.3479305906055856</v>
      </c>
      <c r="P324" s="3">
        <f t="shared" si="5"/>
        <v>1.6010951747410331</v>
      </c>
    </row>
    <row r="325" spans="2:16" ht="12">
      <c r="B325" s="16">
        <v>38467</v>
      </c>
      <c r="C325" s="17">
        <v>12.519</v>
      </c>
      <c r="D325" s="18">
        <v>171.3</v>
      </c>
      <c r="E325" s="1">
        <v>42.2</v>
      </c>
      <c r="F325" s="18">
        <v>-125.6</v>
      </c>
      <c r="G325" s="18">
        <v>91.8</v>
      </c>
      <c r="H325" s="19">
        <v>-10.85</v>
      </c>
      <c r="I325" s="19">
        <v>0</v>
      </c>
      <c r="J325" s="17">
        <v>2.0808229166648</v>
      </c>
      <c r="M325" s="3">
        <f t="shared" si="6"/>
        <v>-125.7271010552803</v>
      </c>
      <c r="N325" s="3">
        <f t="shared" si="7"/>
        <v>89.24250524019378</v>
      </c>
      <c r="O325" s="3">
        <f t="shared" si="4"/>
        <v>0.12710105528030624</v>
      </c>
      <c r="P325" s="3">
        <f t="shared" si="5"/>
        <v>2.557494759806218</v>
      </c>
    </row>
    <row r="326" spans="2:16" ht="12">
      <c r="B326" s="16">
        <v>38477</v>
      </c>
      <c r="C326" s="17">
        <v>13.665</v>
      </c>
      <c r="D326" s="18">
        <v>194.8</v>
      </c>
      <c r="E326" s="1">
        <v>43.1</v>
      </c>
      <c r="F326" s="18">
        <v>-124.1</v>
      </c>
      <c r="G326" s="18">
        <v>89</v>
      </c>
      <c r="H326" s="19">
        <v>-10.85</v>
      </c>
      <c r="I326" s="19">
        <v>0</v>
      </c>
      <c r="J326" s="17">
        <v>2.21889860025855</v>
      </c>
      <c r="M326" s="3">
        <f t="shared" si="6"/>
        <v>-125.47855277793478</v>
      </c>
      <c r="N326" s="3">
        <f t="shared" si="7"/>
        <v>89.75351890927364</v>
      </c>
      <c r="O326" s="3">
        <f t="shared" si="4"/>
        <v>1.378552777934786</v>
      </c>
      <c r="P326" s="3">
        <f t="shared" si="5"/>
        <v>-0.7535189092736374</v>
      </c>
    </row>
    <row r="327" spans="2:16" ht="12">
      <c r="B327" s="16">
        <v>38478</v>
      </c>
      <c r="C327" s="17">
        <v>13.695</v>
      </c>
      <c r="D327" s="18">
        <v>195.4</v>
      </c>
      <c r="E327" s="1">
        <v>43.2</v>
      </c>
      <c r="F327" s="18">
        <v>-124.4</v>
      </c>
      <c r="G327" s="18">
        <v>89</v>
      </c>
      <c r="H327" s="19">
        <v>-10.85</v>
      </c>
      <c r="I327" s="19">
        <v>0</v>
      </c>
      <c r="J327" s="17">
        <v>2.31940266926897</v>
      </c>
      <c r="M327" s="3">
        <f t="shared" si="6"/>
        <v>-125.55822409568543</v>
      </c>
      <c r="N327" s="3">
        <f t="shared" si="7"/>
        <v>89.70682192630156</v>
      </c>
      <c r="O327" s="3">
        <f t="shared" si="4"/>
        <v>1.1582240956854264</v>
      </c>
      <c r="P327" s="3">
        <f t="shared" si="5"/>
        <v>-0.7068219263015578</v>
      </c>
    </row>
    <row r="328" spans="2:16" ht="12">
      <c r="B328" s="16">
        <v>38479</v>
      </c>
      <c r="C328" s="17">
        <v>13.723</v>
      </c>
      <c r="D328" s="18">
        <v>195.9</v>
      </c>
      <c r="E328" s="1">
        <v>43.3</v>
      </c>
      <c r="F328" s="18">
        <v>-124.4</v>
      </c>
      <c r="G328" s="18">
        <v>89.7</v>
      </c>
      <c r="H328" s="19">
        <v>-10.85</v>
      </c>
      <c r="I328" s="19">
        <v>0</v>
      </c>
      <c r="J328" s="17">
        <v>2.32222054036272</v>
      </c>
      <c r="M328" s="3">
        <f t="shared" si="6"/>
        <v>-125.54367731066688</v>
      </c>
      <c r="N328" s="3">
        <f t="shared" si="7"/>
        <v>89.73154606068942</v>
      </c>
      <c r="O328" s="3">
        <f t="shared" si="4"/>
        <v>1.1436773106668738</v>
      </c>
      <c r="P328" s="3">
        <f t="shared" si="5"/>
        <v>-0.031546060689422006</v>
      </c>
    </row>
    <row r="329" spans="2:16" ht="12">
      <c r="B329" s="16">
        <v>38480</v>
      </c>
      <c r="C329" s="17">
        <v>13.748</v>
      </c>
      <c r="D329" s="18">
        <v>196.4</v>
      </c>
      <c r="E329" s="1">
        <v>43.4</v>
      </c>
      <c r="F329" s="18">
        <v>-124.2</v>
      </c>
      <c r="G329" s="18">
        <v>89.1</v>
      </c>
      <c r="H329" s="19">
        <v>-10.85</v>
      </c>
      <c r="I329" s="19">
        <v>0</v>
      </c>
      <c r="J329" s="17">
        <v>2.35791357421688</v>
      </c>
      <c r="M329" s="3">
        <f t="shared" si="6"/>
        <v>-125.56195668478357</v>
      </c>
      <c r="N329" s="3">
        <f t="shared" si="7"/>
        <v>89.72974648834935</v>
      </c>
      <c r="O329" s="3">
        <f t="shared" si="4"/>
        <v>1.3619566847835642</v>
      </c>
      <c r="P329" s="3">
        <f t="shared" si="5"/>
        <v>-0.6297464883493546</v>
      </c>
    </row>
    <row r="330" spans="2:16" ht="12">
      <c r="B330" s="16">
        <v>38481</v>
      </c>
      <c r="C330" s="17">
        <v>13.779</v>
      </c>
      <c r="D330" s="18">
        <v>197</v>
      </c>
      <c r="E330" s="1">
        <v>43.5</v>
      </c>
      <c r="F330" s="18">
        <v>-124.9</v>
      </c>
      <c r="G330" s="18">
        <v>89.5</v>
      </c>
      <c r="H330" s="19">
        <v>-10.85</v>
      </c>
      <c r="I330" s="19">
        <v>0</v>
      </c>
      <c r="J330" s="17">
        <v>2.37857796223772</v>
      </c>
      <c r="M330" s="3">
        <f t="shared" si="6"/>
        <v>-125.56278856316094</v>
      </c>
      <c r="N330" s="3">
        <f t="shared" si="7"/>
        <v>89.74215237197257</v>
      </c>
      <c r="O330" s="3">
        <f t="shared" si="4"/>
        <v>0.6627885631609303</v>
      </c>
      <c r="P330" s="3">
        <f t="shared" si="5"/>
        <v>-0.24215237197256556</v>
      </c>
    </row>
    <row r="331" spans="2:16" ht="12">
      <c r="B331" s="16">
        <v>38482</v>
      </c>
      <c r="C331" s="17">
        <v>14.907</v>
      </c>
      <c r="D331" s="18">
        <v>216.1</v>
      </c>
      <c r="E331" s="1">
        <v>50.7</v>
      </c>
      <c r="F331" s="18">
        <v>-124</v>
      </c>
      <c r="G331" s="18">
        <v>90.6</v>
      </c>
      <c r="H331" s="19">
        <v>-10.85</v>
      </c>
      <c r="I331" s="19">
        <v>0</v>
      </c>
      <c r="J331" s="17">
        <v>2.26492382812314</v>
      </c>
      <c r="M331" s="3">
        <f t="shared" si="6"/>
        <v>-124.64560269023868</v>
      </c>
      <c r="N331" s="3">
        <f t="shared" si="7"/>
        <v>91.45618189970271</v>
      </c>
      <c r="O331" s="3">
        <f t="shared" si="4"/>
        <v>0.6456026902386753</v>
      </c>
      <c r="P331" s="3">
        <f t="shared" si="5"/>
        <v>-0.8561818997027189</v>
      </c>
    </row>
    <row r="332" spans="2:16" ht="12">
      <c r="B332" s="16">
        <v>38483</v>
      </c>
      <c r="C332" s="17">
        <v>14.933</v>
      </c>
      <c r="D332" s="18">
        <v>216.4</v>
      </c>
      <c r="E332" s="1">
        <v>50.9</v>
      </c>
      <c r="F332" s="18">
        <v>-124.6</v>
      </c>
      <c r="G332" s="18">
        <v>91.1</v>
      </c>
      <c r="H332" s="19">
        <v>-10.85</v>
      </c>
      <c r="I332" s="19">
        <v>0</v>
      </c>
      <c r="J332" s="17">
        <v>2.20950569661272</v>
      </c>
      <c r="M332" s="3">
        <f t="shared" si="6"/>
        <v>-124.57714803725055</v>
      </c>
      <c r="N332" s="3">
        <f t="shared" si="7"/>
        <v>91.54491941531069</v>
      </c>
      <c r="O332" s="3">
        <f t="shared" si="4"/>
        <v>-0.022851962749442123</v>
      </c>
      <c r="P332" s="3">
        <f t="shared" si="5"/>
        <v>-0.444919415310693</v>
      </c>
    </row>
    <row r="333" spans="2:16" ht="12">
      <c r="B333" s="16">
        <v>38484</v>
      </c>
      <c r="C333" s="17">
        <v>14.959</v>
      </c>
      <c r="D333" s="18">
        <v>216.8</v>
      </c>
      <c r="E333" s="1">
        <v>51.1</v>
      </c>
      <c r="F333" s="18">
        <v>-124.9</v>
      </c>
      <c r="G333" s="18">
        <v>92.7</v>
      </c>
      <c r="H333" s="19">
        <v>-10.85</v>
      </c>
      <c r="I333" s="19">
        <v>0</v>
      </c>
      <c r="J333" s="17">
        <v>2.12309098307105</v>
      </c>
      <c r="M333" s="3">
        <f t="shared" si="6"/>
        <v>-124.47622027591625</v>
      </c>
      <c r="N333" s="3">
        <f t="shared" si="7"/>
        <v>91.6544948897728</v>
      </c>
      <c r="O333" s="3">
        <f t="shared" si="4"/>
        <v>-0.42377972408375797</v>
      </c>
      <c r="P333" s="3">
        <f t="shared" si="5"/>
        <v>1.0455051102271966</v>
      </c>
    </row>
    <row r="334" spans="2:16" ht="12">
      <c r="B334" s="16">
        <v>38485</v>
      </c>
      <c r="C334" s="17">
        <v>14.987</v>
      </c>
      <c r="D334" s="18">
        <v>217.2</v>
      </c>
      <c r="E334" s="1">
        <v>51.3</v>
      </c>
      <c r="F334" s="18">
        <v>-124.5</v>
      </c>
      <c r="G334" s="18">
        <v>91.4</v>
      </c>
      <c r="H334" s="19">
        <v>-10.85</v>
      </c>
      <c r="I334" s="19">
        <v>0</v>
      </c>
      <c r="J334" s="17">
        <v>2.10430517577938</v>
      </c>
      <c r="M334" s="3">
        <f t="shared" si="6"/>
        <v>-124.44114615619439</v>
      </c>
      <c r="N334" s="3">
        <f t="shared" si="7"/>
        <v>91.71694641561376</v>
      </c>
      <c r="O334" s="3">
        <f t="shared" si="4"/>
        <v>-0.05885384380560765</v>
      </c>
      <c r="P334" s="3">
        <f t="shared" si="5"/>
        <v>-0.31694641561375647</v>
      </c>
    </row>
    <row r="335" spans="2:16" ht="12">
      <c r="B335" s="16"/>
      <c r="C335" s="17"/>
      <c r="D335" s="18"/>
      <c r="F335" s="18"/>
      <c r="G335" s="18"/>
      <c r="H335" s="19"/>
      <c r="I335" s="19"/>
      <c r="J335" s="17"/>
      <c r="M335" s="3"/>
      <c r="N335" s="3"/>
      <c r="O335" s="3"/>
      <c r="P335" s="3"/>
    </row>
    <row r="336" spans="2:16" ht="12">
      <c r="B336" s="16"/>
      <c r="C336" s="17"/>
      <c r="D336" s="18"/>
      <c r="F336" s="18"/>
      <c r="G336" s="18"/>
      <c r="H336" s="19"/>
      <c r="I336" s="19"/>
      <c r="J336" s="17"/>
      <c r="M336" s="3"/>
      <c r="N336" s="3"/>
      <c r="O336" s="3"/>
      <c r="P336" s="3"/>
    </row>
    <row r="337" spans="2:16" ht="12">
      <c r="B337" s="16"/>
      <c r="C337" s="17"/>
      <c r="D337" s="18"/>
      <c r="F337" s="18"/>
      <c r="G337" s="18"/>
      <c r="H337" s="19"/>
      <c r="I337" s="19"/>
      <c r="J337" s="17"/>
      <c r="M337" s="3"/>
      <c r="N337" s="3"/>
      <c r="O337" s="3"/>
      <c r="P337" s="3"/>
    </row>
    <row r="338" spans="2:16" ht="12">
      <c r="B338" s="16"/>
      <c r="C338" s="17"/>
      <c r="D338" s="18"/>
      <c r="F338" s="18"/>
      <c r="G338" s="18"/>
      <c r="H338" s="19"/>
      <c r="I338" s="19"/>
      <c r="J338" s="17"/>
      <c r="M338" s="3"/>
      <c r="N338" s="3"/>
      <c r="O338" s="3"/>
      <c r="P338" s="3"/>
    </row>
    <row r="339" spans="2:16" ht="12">
      <c r="B339" s="16"/>
      <c r="C339" s="17"/>
      <c r="D339" s="18"/>
      <c r="F339" s="18"/>
      <c r="G339" s="18"/>
      <c r="H339" s="19"/>
      <c r="I339" s="19"/>
      <c r="J339" s="17"/>
      <c r="M339" s="3"/>
      <c r="N339" s="3"/>
      <c r="O339" s="3"/>
      <c r="P339" s="3"/>
    </row>
    <row r="340" spans="2:16" ht="12">
      <c r="B340" s="16"/>
      <c r="C340" s="17"/>
      <c r="D340" s="18"/>
      <c r="F340" s="18"/>
      <c r="G340" s="18"/>
      <c r="H340" s="19"/>
      <c r="I340" s="19"/>
      <c r="J340" s="17"/>
      <c r="M340" s="3"/>
      <c r="N340" s="3"/>
      <c r="O340" s="3"/>
      <c r="P340" s="3"/>
    </row>
    <row r="341" spans="2:16" ht="12">
      <c r="B341" s="16"/>
      <c r="C341" s="17"/>
      <c r="D341" s="18"/>
      <c r="F341" s="18"/>
      <c r="G341" s="18"/>
      <c r="H341" s="19"/>
      <c r="I341" s="19"/>
      <c r="J341" s="17"/>
      <c r="M341" s="3"/>
      <c r="N341" s="3"/>
      <c r="O341" s="3"/>
      <c r="P341" s="3"/>
    </row>
    <row r="342" spans="2:16" ht="12">
      <c r="B342" s="16"/>
      <c r="C342" s="17"/>
      <c r="D342" s="18"/>
      <c r="F342" s="18"/>
      <c r="G342" s="18"/>
      <c r="H342" s="19"/>
      <c r="I342" s="19"/>
      <c r="J342" s="17"/>
      <c r="M342" s="3"/>
      <c r="N342" s="3"/>
      <c r="O342" s="3"/>
      <c r="P342" s="3"/>
    </row>
    <row r="343" spans="2:17" ht="12">
      <c r="B343" s="16"/>
      <c r="C343" s="17"/>
      <c r="D343" s="18"/>
      <c r="F343" s="18"/>
      <c r="G343" s="18"/>
      <c r="H343" s="19"/>
      <c r="I343" s="19"/>
      <c r="J343" s="17"/>
      <c r="M343" s="3"/>
      <c r="N343" s="3"/>
      <c r="O343" s="3"/>
      <c r="P343" s="3"/>
      <c r="Q343"/>
    </row>
    <row r="344" spans="2:17" ht="12">
      <c r="B344" s="16"/>
      <c r="C344" s="17"/>
      <c r="D344" s="18"/>
      <c r="F344" s="18"/>
      <c r="G344" s="18"/>
      <c r="H344" s="19"/>
      <c r="I344" s="19"/>
      <c r="J344" s="17"/>
      <c r="M344" s="3"/>
      <c r="N344" s="3"/>
      <c r="O344" s="3"/>
      <c r="P344" s="3"/>
      <c r="Q344"/>
    </row>
    <row r="345" spans="2:16" ht="12">
      <c r="B345" s="16"/>
      <c r="C345" s="17"/>
      <c r="D345" s="18"/>
      <c r="F345" s="18"/>
      <c r="G345" s="18"/>
      <c r="H345" s="19"/>
      <c r="I345" s="19"/>
      <c r="J345" s="17"/>
      <c r="M345" s="3"/>
      <c r="N345" s="3"/>
      <c r="O345" s="3"/>
      <c r="P345" s="3"/>
    </row>
    <row r="346" spans="2:16" ht="12">
      <c r="B346" s="16"/>
      <c r="C346" s="17"/>
      <c r="D346" s="18"/>
      <c r="F346" s="18"/>
      <c r="G346" s="18"/>
      <c r="H346" s="19"/>
      <c r="I346" s="19"/>
      <c r="J346" s="17"/>
      <c r="M346" s="3"/>
      <c r="N346" s="3"/>
      <c r="O346" s="3"/>
      <c r="P346" s="3"/>
    </row>
    <row r="347" spans="2:16" ht="12">
      <c r="B347" s="16"/>
      <c r="C347" s="17"/>
      <c r="D347" s="18"/>
      <c r="F347" s="18"/>
      <c r="G347" s="18"/>
      <c r="H347" s="19"/>
      <c r="I347" s="19"/>
      <c r="J347" s="17"/>
      <c r="M347" s="3"/>
      <c r="N347" s="3"/>
      <c r="O347" s="3"/>
      <c r="P347" s="3"/>
    </row>
    <row r="348" spans="2:16" ht="12">
      <c r="B348" s="16"/>
      <c r="C348" s="17"/>
      <c r="D348" s="18"/>
      <c r="F348" s="18"/>
      <c r="G348" s="18"/>
      <c r="H348" s="19"/>
      <c r="I348" s="19"/>
      <c r="J348" s="17"/>
      <c r="M348" s="3"/>
      <c r="N348" s="3"/>
      <c r="O348" s="3"/>
      <c r="P348" s="3"/>
    </row>
    <row r="349" spans="2:16" ht="12">
      <c r="B349" s="16"/>
      <c r="C349" s="17"/>
      <c r="D349" s="18"/>
      <c r="F349" s="18"/>
      <c r="G349" s="18"/>
      <c r="H349" s="19"/>
      <c r="I349" s="19"/>
      <c r="J349" s="17"/>
      <c r="M349" s="3"/>
      <c r="N349" s="3"/>
      <c r="O349" s="3"/>
      <c r="P349" s="3"/>
    </row>
    <row r="350" spans="2:16" ht="12">
      <c r="B350" s="16"/>
      <c r="C350" s="17"/>
      <c r="D350" s="18"/>
      <c r="F350" s="18"/>
      <c r="G350" s="18"/>
      <c r="H350" s="19"/>
      <c r="I350" s="19"/>
      <c r="J350" s="17"/>
      <c r="M350" s="3"/>
      <c r="N350" s="3"/>
      <c r="O350" s="3"/>
      <c r="P350" s="3"/>
    </row>
    <row r="351" spans="2:16" ht="12">
      <c r="B351" s="16"/>
      <c r="C351" s="17"/>
      <c r="D351" s="18"/>
      <c r="F351" s="18"/>
      <c r="G351" s="18"/>
      <c r="H351" s="19"/>
      <c r="I351" s="19"/>
      <c r="J351" s="17"/>
      <c r="M351" s="3"/>
      <c r="N351" s="3"/>
      <c r="O351" s="3"/>
      <c r="P351" s="3"/>
    </row>
    <row r="352" spans="2:16" ht="12">
      <c r="B352" s="16"/>
      <c r="C352" s="17"/>
      <c r="D352" s="18"/>
      <c r="F352" s="18"/>
      <c r="G352" s="18"/>
      <c r="H352" s="19"/>
      <c r="I352" s="19"/>
      <c r="J352" s="17"/>
      <c r="M352" s="3"/>
      <c r="N352" s="3"/>
      <c r="O352" s="3"/>
      <c r="P352" s="3"/>
    </row>
    <row r="353" spans="2:16" ht="12">
      <c r="B353" s="16"/>
      <c r="C353" s="17"/>
      <c r="D353" s="18"/>
      <c r="F353" s="18"/>
      <c r="G353" s="18"/>
      <c r="H353" s="19"/>
      <c r="I353" s="19"/>
      <c r="J353" s="17"/>
      <c r="M353" s="3"/>
      <c r="N353" s="3"/>
      <c r="O353" s="3"/>
      <c r="P353" s="3"/>
    </row>
    <row r="354" spans="2:16" ht="12">
      <c r="B354" s="16"/>
      <c r="C354" s="17"/>
      <c r="D354" s="18"/>
      <c r="F354" s="18"/>
      <c r="G354" s="18"/>
      <c r="H354" s="19"/>
      <c r="I354" s="19"/>
      <c r="J354" s="17"/>
      <c r="M354" s="3"/>
      <c r="N354" s="3"/>
      <c r="O354" s="3"/>
      <c r="P354" s="3"/>
    </row>
    <row r="355" spans="2:16" ht="12">
      <c r="B355" s="16"/>
      <c r="C355" s="17"/>
      <c r="D355" s="18"/>
      <c r="F355" s="18"/>
      <c r="G355" s="18"/>
      <c r="H355" s="19"/>
      <c r="I355" s="19"/>
      <c r="J355" s="17"/>
      <c r="M355" s="3"/>
      <c r="N355" s="3"/>
      <c r="O355" s="3"/>
      <c r="P355" s="3"/>
    </row>
    <row r="356" spans="2:16" ht="12">
      <c r="B356" s="16"/>
      <c r="C356" s="17"/>
      <c r="D356" s="18"/>
      <c r="F356" s="18"/>
      <c r="G356" s="18"/>
      <c r="H356" s="19"/>
      <c r="I356" s="19"/>
      <c r="J356" s="17"/>
      <c r="M356" s="3"/>
      <c r="N356" s="3"/>
      <c r="O356" s="3"/>
      <c r="P356" s="3"/>
    </row>
    <row r="357" spans="2:16" ht="12">
      <c r="B357" s="16"/>
      <c r="C357" s="17"/>
      <c r="D357" s="18"/>
      <c r="F357" s="18"/>
      <c r="G357" s="18"/>
      <c r="H357" s="19"/>
      <c r="I357" s="19"/>
      <c r="J357" s="17"/>
      <c r="M357" s="3"/>
      <c r="N357" s="3"/>
      <c r="O357" s="3"/>
      <c r="P357" s="3"/>
    </row>
    <row r="358" spans="2:16" ht="12">
      <c r="B358" s="16"/>
      <c r="C358" s="17"/>
      <c r="D358" s="18"/>
      <c r="F358" s="18"/>
      <c r="G358" s="18"/>
      <c r="H358" s="19"/>
      <c r="I358" s="19"/>
      <c r="J358" s="17"/>
      <c r="M358" s="3"/>
      <c r="N358" s="3"/>
      <c r="O358" s="3"/>
      <c r="P358" s="3"/>
    </row>
    <row r="359" spans="2:16" ht="12">
      <c r="B359" s="16"/>
      <c r="C359" s="17"/>
      <c r="D359" s="18"/>
      <c r="F359" s="18"/>
      <c r="G359" s="18"/>
      <c r="H359" s="19"/>
      <c r="I359" s="19"/>
      <c r="J359" s="17"/>
      <c r="M359" s="3"/>
      <c r="N359" s="3"/>
      <c r="O359" s="3"/>
      <c r="P359" s="3"/>
    </row>
    <row r="360" spans="2:16" ht="12">
      <c r="B360" s="16"/>
      <c r="C360" s="17"/>
      <c r="D360" s="18"/>
      <c r="F360" s="18"/>
      <c r="G360" s="18"/>
      <c r="H360" s="19"/>
      <c r="I360" s="19"/>
      <c r="J360" s="17"/>
      <c r="M360" s="3"/>
      <c r="N360" s="3"/>
      <c r="O360" s="3"/>
      <c r="P360" s="3"/>
    </row>
    <row r="361" spans="2:16" ht="12">
      <c r="B361" s="16"/>
      <c r="C361" s="17"/>
      <c r="D361" s="18"/>
      <c r="F361" s="18"/>
      <c r="G361" s="18"/>
      <c r="H361" s="19"/>
      <c r="I361" s="19"/>
      <c r="J361" s="17"/>
      <c r="M361" s="3"/>
      <c r="N361" s="3"/>
      <c r="O361" s="3"/>
      <c r="P361" s="3"/>
    </row>
    <row r="362" spans="2:16" ht="12">
      <c r="B362" s="16"/>
      <c r="C362" s="17"/>
      <c r="D362" s="18"/>
      <c r="F362" s="18"/>
      <c r="G362" s="18"/>
      <c r="H362" s="19"/>
      <c r="I362" s="19"/>
      <c r="J362" s="17"/>
      <c r="M362" s="3"/>
      <c r="N362" s="3"/>
      <c r="O362" s="3"/>
      <c r="P362" s="3"/>
    </row>
    <row r="363" spans="2:16" ht="12">
      <c r="B363" s="16"/>
      <c r="C363" s="17"/>
      <c r="D363" s="18"/>
      <c r="F363" s="18"/>
      <c r="G363" s="18"/>
      <c r="H363" s="19"/>
      <c r="I363" s="19"/>
      <c r="J363" s="17"/>
      <c r="M363" s="3"/>
      <c r="N363" s="3"/>
      <c r="O363" s="3"/>
      <c r="P363" s="3"/>
    </row>
    <row r="364" spans="2:16" ht="12">
      <c r="B364" s="16"/>
      <c r="C364" s="17"/>
      <c r="D364" s="18"/>
      <c r="F364" s="18"/>
      <c r="G364" s="18"/>
      <c r="H364" s="19"/>
      <c r="I364" s="19"/>
      <c r="J364" s="17"/>
      <c r="M364" s="3"/>
      <c r="N364" s="3"/>
      <c r="O364" s="3"/>
      <c r="P364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2"/>
  <sheetViews>
    <sheetView workbookViewId="0" topLeftCell="A200">
      <selection activeCell="P228" sqref="P228:Q311"/>
    </sheetView>
  </sheetViews>
  <sheetFormatPr defaultColWidth="11.421875" defaultRowHeight="12.75"/>
  <cols>
    <col min="1" max="1" width="9.140625" style="16" customWidth="1"/>
    <col min="2" max="4" width="9.421875" style="16" customWidth="1"/>
    <col min="5" max="5" width="9.140625" style="17" customWidth="1"/>
    <col min="6" max="7" width="8.8515625" style="0" customWidth="1"/>
    <col min="8" max="8" width="9.140625" style="19" customWidth="1"/>
    <col min="9" max="12" width="9.140625" style="18" customWidth="1"/>
    <col min="13" max="13" width="9.140625" style="17" customWidth="1"/>
    <col min="14" max="15" width="8.8515625" style="0" customWidth="1"/>
    <col min="16" max="17" width="9.140625" style="19" customWidth="1"/>
    <col min="18" max="16384" width="8.8515625" style="0" customWidth="1"/>
  </cols>
  <sheetData>
    <row r="1" spans="1:21" ht="12">
      <c r="A1" s="16">
        <v>36442</v>
      </c>
      <c r="B1" s="16">
        <v>2007</v>
      </c>
      <c r="C1" s="16">
        <v>4</v>
      </c>
      <c r="D1" s="16">
        <v>1</v>
      </c>
      <c r="E1" s="17">
        <v>4.936</v>
      </c>
      <c r="F1">
        <v>277.632</v>
      </c>
      <c r="G1">
        <v>1.389</v>
      </c>
      <c r="H1" s="19">
        <v>18.9</v>
      </c>
      <c r="I1" s="18">
        <v>-115.7</v>
      </c>
      <c r="J1" s="18">
        <v>93.6</v>
      </c>
      <c r="K1" s="18">
        <v>90.4</v>
      </c>
      <c r="L1" s="18">
        <v>58.3</v>
      </c>
      <c r="M1" s="17">
        <v>0.053</v>
      </c>
      <c r="N1" s="18" t="s">
        <v>55</v>
      </c>
      <c r="O1" s="18">
        <f>90-L1</f>
        <v>31.700000000000003</v>
      </c>
      <c r="P1" s="19">
        <v>-10.85</v>
      </c>
      <c r="Q1" s="19">
        <v>0</v>
      </c>
      <c r="R1">
        <v>0</v>
      </c>
      <c r="S1" t="s">
        <v>56</v>
      </c>
      <c r="T1" t="s">
        <v>57</v>
      </c>
      <c r="U1" t="s">
        <v>9</v>
      </c>
    </row>
    <row r="2" spans="1:21" ht="12">
      <c r="A2" s="16">
        <v>36443</v>
      </c>
      <c r="B2" s="16">
        <v>2007</v>
      </c>
      <c r="C2" s="16">
        <v>4</v>
      </c>
      <c r="D2" s="16">
        <v>1</v>
      </c>
      <c r="E2" s="17">
        <v>5.055</v>
      </c>
      <c r="F2">
        <v>1.483</v>
      </c>
      <c r="G2">
        <v>0.023</v>
      </c>
      <c r="H2" s="19">
        <v>9.11</v>
      </c>
      <c r="I2" s="18">
        <v>-116.3</v>
      </c>
      <c r="J2" s="18">
        <v>93.3</v>
      </c>
      <c r="K2" s="18">
        <v>94.6</v>
      </c>
      <c r="L2" s="18">
        <v>53.8</v>
      </c>
      <c r="M2" s="17">
        <v>0.0534</v>
      </c>
      <c r="N2" s="18" t="s">
        <v>55</v>
      </c>
      <c r="O2" s="18">
        <f aca="true" t="shared" si="0" ref="O2:O66">90-L2</f>
        <v>36.2</v>
      </c>
      <c r="P2" s="19">
        <v>-10.85</v>
      </c>
      <c r="Q2" s="19">
        <v>0</v>
      </c>
      <c r="R2">
        <v>0</v>
      </c>
      <c r="S2" t="s">
        <v>56</v>
      </c>
      <c r="T2" t="s">
        <v>57</v>
      </c>
      <c r="U2" t="s">
        <v>10</v>
      </c>
    </row>
    <row r="3" spans="1:21" ht="12">
      <c r="A3" s="16">
        <v>36444</v>
      </c>
      <c r="B3" s="16">
        <v>2007</v>
      </c>
      <c r="C3" s="16">
        <v>4</v>
      </c>
      <c r="D3" s="16">
        <v>1</v>
      </c>
      <c r="E3" s="17">
        <v>5.171</v>
      </c>
      <c r="F3">
        <v>1.592</v>
      </c>
      <c r="G3">
        <v>0.027</v>
      </c>
      <c r="H3" s="19">
        <v>9.22</v>
      </c>
      <c r="I3" s="18">
        <v>-116.4</v>
      </c>
      <c r="J3" s="18">
        <v>93.6</v>
      </c>
      <c r="K3" s="18">
        <v>95.4</v>
      </c>
      <c r="L3" s="18">
        <v>55.4</v>
      </c>
      <c r="M3" s="17">
        <v>0.0539</v>
      </c>
      <c r="N3" s="18" t="s">
        <v>55</v>
      </c>
      <c r="O3" s="18">
        <f t="shared" si="0"/>
        <v>34.6</v>
      </c>
      <c r="P3" s="19">
        <v>-10.85</v>
      </c>
      <c r="Q3" s="19">
        <v>0</v>
      </c>
      <c r="R3">
        <v>0.1</v>
      </c>
      <c r="S3" t="s">
        <v>56</v>
      </c>
      <c r="T3" t="s">
        <v>57</v>
      </c>
      <c r="U3" t="s">
        <v>10</v>
      </c>
    </row>
    <row r="4" spans="1:21" ht="12">
      <c r="A4" s="16">
        <v>36445</v>
      </c>
      <c r="B4" s="16">
        <v>2007</v>
      </c>
      <c r="C4" s="16">
        <v>4</v>
      </c>
      <c r="D4" s="16">
        <v>1</v>
      </c>
      <c r="E4" s="17">
        <v>5.287</v>
      </c>
      <c r="F4">
        <v>1.903</v>
      </c>
      <c r="G4">
        <v>0.024</v>
      </c>
      <c r="H4" s="19">
        <v>9.19</v>
      </c>
      <c r="I4" s="18">
        <v>-116.5</v>
      </c>
      <c r="J4" s="18">
        <v>95.2</v>
      </c>
      <c r="K4" s="18">
        <v>96.2</v>
      </c>
      <c r="L4" s="18">
        <v>57</v>
      </c>
      <c r="M4" s="17">
        <v>0.0543</v>
      </c>
      <c r="N4" s="18" t="s">
        <v>55</v>
      </c>
      <c r="O4" s="18">
        <f t="shared" si="0"/>
        <v>33</v>
      </c>
      <c r="P4" s="19">
        <v>-10.85</v>
      </c>
      <c r="Q4" s="19">
        <v>0</v>
      </c>
      <c r="R4">
        <v>0.2</v>
      </c>
      <c r="S4" t="s">
        <v>56</v>
      </c>
      <c r="T4" t="s">
        <v>57</v>
      </c>
      <c r="U4" t="s">
        <v>10</v>
      </c>
    </row>
    <row r="5" spans="1:21" ht="12">
      <c r="A5" s="16">
        <v>36446</v>
      </c>
      <c r="B5" s="16">
        <v>2007</v>
      </c>
      <c r="C5" s="16">
        <v>4</v>
      </c>
      <c r="D5" s="16">
        <v>1</v>
      </c>
      <c r="E5" s="17">
        <v>5.393</v>
      </c>
      <c r="F5">
        <v>1.973</v>
      </c>
      <c r="G5">
        <v>0.022</v>
      </c>
      <c r="H5" s="19">
        <v>9.18</v>
      </c>
      <c r="I5" s="18">
        <v>-116.4</v>
      </c>
      <c r="J5" s="18">
        <v>94.5</v>
      </c>
      <c r="K5" s="18">
        <v>97</v>
      </c>
      <c r="L5" s="18">
        <v>58.5</v>
      </c>
      <c r="M5" s="17">
        <v>0.0548</v>
      </c>
      <c r="N5" s="18" t="s">
        <v>55</v>
      </c>
      <c r="O5" s="18">
        <f t="shared" si="0"/>
        <v>31.5</v>
      </c>
      <c r="P5" s="19">
        <v>-10.85</v>
      </c>
      <c r="Q5" s="19">
        <v>0</v>
      </c>
      <c r="R5">
        <v>0.1</v>
      </c>
      <c r="S5" t="s">
        <v>56</v>
      </c>
      <c r="T5" t="s">
        <v>57</v>
      </c>
      <c r="U5" t="s">
        <v>10</v>
      </c>
    </row>
    <row r="6" spans="1:21" ht="12">
      <c r="A6" s="16">
        <v>36447</v>
      </c>
      <c r="B6" s="16">
        <v>2007</v>
      </c>
      <c r="C6" s="16">
        <v>4</v>
      </c>
      <c r="D6" s="16">
        <v>1</v>
      </c>
      <c r="E6" s="17">
        <v>5.498</v>
      </c>
      <c r="F6">
        <v>2.037</v>
      </c>
      <c r="G6">
        <v>0.02</v>
      </c>
      <c r="H6" s="19">
        <v>9.28</v>
      </c>
      <c r="I6" s="18">
        <v>-116.4</v>
      </c>
      <c r="J6" s="18">
        <v>94.9</v>
      </c>
      <c r="K6" s="18">
        <v>97.8</v>
      </c>
      <c r="L6" s="18">
        <v>60</v>
      </c>
      <c r="M6" s="17">
        <v>0.0553</v>
      </c>
      <c r="N6" s="18" t="s">
        <v>55</v>
      </c>
      <c r="O6" s="18">
        <f t="shared" si="0"/>
        <v>30</v>
      </c>
      <c r="P6" s="19">
        <v>-10.85</v>
      </c>
      <c r="Q6" s="19">
        <v>0</v>
      </c>
      <c r="R6">
        <v>0.1</v>
      </c>
      <c r="S6" t="s">
        <v>56</v>
      </c>
      <c r="T6" t="s">
        <v>57</v>
      </c>
      <c r="U6" t="s">
        <v>10</v>
      </c>
    </row>
    <row r="7" spans="1:21" ht="12">
      <c r="A7" s="16">
        <v>36469</v>
      </c>
      <c r="B7" s="16">
        <v>2007</v>
      </c>
      <c r="C7" s="16">
        <v>4</v>
      </c>
      <c r="D7" s="16">
        <v>1</v>
      </c>
      <c r="E7" s="17">
        <v>9.72</v>
      </c>
      <c r="F7">
        <v>135.569</v>
      </c>
      <c r="G7">
        <v>0.667</v>
      </c>
      <c r="H7" s="19">
        <v>21.53</v>
      </c>
      <c r="I7" s="18">
        <v>-117.8</v>
      </c>
      <c r="J7" s="18">
        <v>101.3</v>
      </c>
      <c r="K7" s="18">
        <v>271.4</v>
      </c>
      <c r="L7" s="18">
        <v>53.8</v>
      </c>
      <c r="M7" s="17">
        <v>0.0583</v>
      </c>
      <c r="N7" s="18" t="s">
        <v>55</v>
      </c>
      <c r="O7" s="18">
        <f t="shared" si="0"/>
        <v>36.2</v>
      </c>
      <c r="P7" s="19">
        <v>-10.85</v>
      </c>
      <c r="Q7" s="19">
        <v>0</v>
      </c>
      <c r="R7">
        <v>0</v>
      </c>
      <c r="S7" t="s">
        <v>56</v>
      </c>
      <c r="T7" t="s">
        <v>57</v>
      </c>
      <c r="U7" t="s">
        <v>9</v>
      </c>
    </row>
    <row r="8" spans="1:21" ht="12">
      <c r="A8" s="16">
        <v>36470</v>
      </c>
      <c r="B8" s="16">
        <v>2007</v>
      </c>
      <c r="C8" s="16">
        <v>4</v>
      </c>
      <c r="D8" s="16">
        <v>1</v>
      </c>
      <c r="E8" s="17">
        <v>9.824</v>
      </c>
      <c r="F8">
        <v>144.551</v>
      </c>
      <c r="G8">
        <v>0.733</v>
      </c>
      <c r="H8" s="19">
        <v>21.12</v>
      </c>
      <c r="I8" s="18">
        <v>-116.1</v>
      </c>
      <c r="J8" s="18">
        <v>100.3</v>
      </c>
      <c r="K8" s="18">
        <v>271.9</v>
      </c>
      <c r="L8" s="18">
        <v>52.3</v>
      </c>
      <c r="M8" s="17">
        <v>0.0584</v>
      </c>
      <c r="N8" s="18" t="s">
        <v>55</v>
      </c>
      <c r="O8" s="18">
        <f t="shared" si="0"/>
        <v>37.7</v>
      </c>
      <c r="P8" s="19">
        <v>-10.85</v>
      </c>
      <c r="Q8" s="19">
        <v>0</v>
      </c>
      <c r="R8">
        <v>0</v>
      </c>
      <c r="S8" t="s">
        <v>56</v>
      </c>
      <c r="T8" t="s">
        <v>57</v>
      </c>
      <c r="U8" t="s">
        <v>9</v>
      </c>
    </row>
    <row r="9" spans="1:21" ht="12">
      <c r="A9" s="16">
        <v>36471</v>
      </c>
      <c r="B9" s="16">
        <v>2007</v>
      </c>
      <c r="C9" s="16">
        <v>4</v>
      </c>
      <c r="D9" s="16">
        <v>1</v>
      </c>
      <c r="E9" s="17">
        <v>9.912</v>
      </c>
      <c r="F9">
        <v>0.666</v>
      </c>
      <c r="G9">
        <v>0.018</v>
      </c>
      <c r="H9" s="19">
        <v>12.26</v>
      </c>
      <c r="I9" s="18">
        <v>-114</v>
      </c>
      <c r="J9" s="18">
        <v>100.7</v>
      </c>
      <c r="K9" s="18">
        <v>264.8</v>
      </c>
      <c r="L9" s="18">
        <v>55.7</v>
      </c>
      <c r="M9" s="17">
        <v>0.0585</v>
      </c>
      <c r="N9" s="18" t="s">
        <v>55</v>
      </c>
      <c r="O9" s="18">
        <f t="shared" si="0"/>
        <v>34.3</v>
      </c>
      <c r="P9" s="19">
        <v>-10.85</v>
      </c>
      <c r="Q9" s="19">
        <v>0</v>
      </c>
      <c r="R9">
        <v>0</v>
      </c>
      <c r="S9" t="s">
        <v>56</v>
      </c>
      <c r="T9" t="s">
        <v>57</v>
      </c>
      <c r="U9" t="s">
        <v>10</v>
      </c>
    </row>
    <row r="10" spans="1:21" ht="12">
      <c r="A10" s="16">
        <v>36472</v>
      </c>
      <c r="B10" s="16">
        <v>2007</v>
      </c>
      <c r="C10" s="16">
        <v>4</v>
      </c>
      <c r="D10" s="16">
        <v>1</v>
      </c>
      <c r="E10" s="17">
        <v>9.963</v>
      </c>
      <c r="F10">
        <v>0.972</v>
      </c>
      <c r="G10">
        <v>0.018</v>
      </c>
      <c r="H10" s="19">
        <v>10.1</v>
      </c>
      <c r="I10" s="18">
        <v>-113.2</v>
      </c>
      <c r="J10" s="18">
        <v>99.3</v>
      </c>
      <c r="K10" s="18">
        <v>265.1</v>
      </c>
      <c r="L10" s="18">
        <v>55</v>
      </c>
      <c r="M10" s="17">
        <v>0.0585</v>
      </c>
      <c r="N10" s="18" t="s">
        <v>55</v>
      </c>
      <c r="O10" s="18">
        <f t="shared" si="0"/>
        <v>35</v>
      </c>
      <c r="P10" s="19">
        <v>-10.85</v>
      </c>
      <c r="Q10" s="19">
        <v>0</v>
      </c>
      <c r="R10">
        <v>0.1</v>
      </c>
      <c r="S10" t="s">
        <v>56</v>
      </c>
      <c r="T10" t="s">
        <v>57</v>
      </c>
      <c r="U10" t="s">
        <v>10</v>
      </c>
    </row>
    <row r="11" spans="1:21" ht="12">
      <c r="A11" s="16">
        <v>36473</v>
      </c>
      <c r="B11" s="16">
        <v>2007</v>
      </c>
      <c r="C11" s="16">
        <v>4</v>
      </c>
      <c r="D11" s="16">
        <v>1</v>
      </c>
      <c r="E11" s="17">
        <v>10.023</v>
      </c>
      <c r="F11">
        <v>0.979</v>
      </c>
      <c r="G11">
        <v>0.021</v>
      </c>
      <c r="H11" s="19">
        <v>10.28</v>
      </c>
      <c r="I11" s="18">
        <v>-115.6</v>
      </c>
      <c r="J11" s="18">
        <v>102.1</v>
      </c>
      <c r="K11" s="18">
        <v>265.5</v>
      </c>
      <c r="L11" s="18">
        <v>54.2</v>
      </c>
      <c r="M11" s="17">
        <v>0.0586</v>
      </c>
      <c r="N11" s="18" t="s">
        <v>55</v>
      </c>
      <c r="O11" s="18">
        <f t="shared" si="0"/>
        <v>35.8</v>
      </c>
      <c r="P11" s="19">
        <v>-10.85</v>
      </c>
      <c r="Q11" s="19">
        <v>0</v>
      </c>
      <c r="R11">
        <v>0.2</v>
      </c>
      <c r="S11" t="s">
        <v>56</v>
      </c>
      <c r="T11" t="s">
        <v>57</v>
      </c>
      <c r="U11" t="s">
        <v>10</v>
      </c>
    </row>
    <row r="12" spans="1:21" ht="12">
      <c r="A12" s="16">
        <v>36474</v>
      </c>
      <c r="B12" s="16">
        <v>2007</v>
      </c>
      <c r="C12" s="16">
        <v>4</v>
      </c>
      <c r="D12" s="16">
        <v>1</v>
      </c>
      <c r="E12" s="17">
        <v>10.099</v>
      </c>
      <c r="F12">
        <v>0.992</v>
      </c>
      <c r="G12">
        <v>0.018</v>
      </c>
      <c r="H12" s="19">
        <v>10.36</v>
      </c>
      <c r="I12" s="18">
        <v>-115.3</v>
      </c>
      <c r="J12" s="18">
        <v>100.8</v>
      </c>
      <c r="K12" s="18">
        <v>266</v>
      </c>
      <c r="L12" s="18">
        <v>53.1</v>
      </c>
      <c r="M12" s="17">
        <v>0.0587</v>
      </c>
      <c r="N12" s="18" t="s">
        <v>55</v>
      </c>
      <c r="O12" s="18">
        <f t="shared" si="0"/>
        <v>36.9</v>
      </c>
      <c r="P12" s="19">
        <v>-10.85</v>
      </c>
      <c r="Q12" s="19">
        <v>0</v>
      </c>
      <c r="R12">
        <v>0.3</v>
      </c>
      <c r="S12" t="s">
        <v>56</v>
      </c>
      <c r="T12" t="s">
        <v>57</v>
      </c>
      <c r="U12" t="s">
        <v>10</v>
      </c>
    </row>
    <row r="13" spans="1:21" ht="12">
      <c r="A13" s="16">
        <v>36475</v>
      </c>
      <c r="B13" s="16">
        <v>2007</v>
      </c>
      <c r="C13" s="16">
        <v>4</v>
      </c>
      <c r="D13" s="16">
        <v>1</v>
      </c>
      <c r="E13" s="17">
        <v>10.152</v>
      </c>
      <c r="F13">
        <v>0.991</v>
      </c>
      <c r="G13">
        <v>0.025</v>
      </c>
      <c r="H13" s="19">
        <v>9.04</v>
      </c>
      <c r="I13" s="18">
        <v>-114</v>
      </c>
      <c r="J13" s="18">
        <v>98.6</v>
      </c>
      <c r="K13" s="18">
        <v>266.3</v>
      </c>
      <c r="L13" s="18">
        <v>52.3</v>
      </c>
      <c r="M13" s="17">
        <v>0.0587</v>
      </c>
      <c r="N13" s="18" t="s">
        <v>55</v>
      </c>
      <c r="O13" s="18">
        <f t="shared" si="0"/>
        <v>37.7</v>
      </c>
      <c r="P13" s="19">
        <v>-10.85</v>
      </c>
      <c r="Q13" s="19">
        <v>0</v>
      </c>
      <c r="R13">
        <v>0.2</v>
      </c>
      <c r="S13" t="s">
        <v>56</v>
      </c>
      <c r="T13" t="s">
        <v>57</v>
      </c>
      <c r="U13" t="s">
        <v>10</v>
      </c>
    </row>
    <row r="14" spans="1:21" ht="12">
      <c r="A14" s="16">
        <v>36476</v>
      </c>
      <c r="B14" s="16">
        <v>2007</v>
      </c>
      <c r="C14" s="16">
        <v>4</v>
      </c>
      <c r="D14" s="16">
        <v>1</v>
      </c>
      <c r="E14" s="17">
        <v>10.196</v>
      </c>
      <c r="F14">
        <v>0.775</v>
      </c>
      <c r="G14">
        <v>0.02</v>
      </c>
      <c r="H14" s="19">
        <v>10.64</v>
      </c>
      <c r="I14" s="18">
        <v>-113.1</v>
      </c>
      <c r="J14" s="18">
        <v>101.1</v>
      </c>
      <c r="K14" s="18">
        <v>266.6</v>
      </c>
      <c r="L14" s="18">
        <v>51.7</v>
      </c>
      <c r="M14" s="17">
        <v>0.0587</v>
      </c>
      <c r="N14" s="18" t="s">
        <v>55</v>
      </c>
      <c r="O14" s="18">
        <f t="shared" si="0"/>
        <v>38.3</v>
      </c>
      <c r="P14" s="19">
        <v>-10.85</v>
      </c>
      <c r="Q14" s="19">
        <v>0</v>
      </c>
      <c r="R14">
        <v>0.1</v>
      </c>
      <c r="S14" t="s">
        <v>56</v>
      </c>
      <c r="T14" t="s">
        <v>57</v>
      </c>
      <c r="U14" t="s">
        <v>10</v>
      </c>
    </row>
    <row r="15" spans="1:21" ht="12">
      <c r="A15" s="16">
        <v>36477</v>
      </c>
      <c r="B15" s="16">
        <v>2007</v>
      </c>
      <c r="C15" s="16">
        <v>4</v>
      </c>
      <c r="D15" s="16">
        <v>1</v>
      </c>
      <c r="E15" s="17">
        <v>10.269</v>
      </c>
      <c r="F15">
        <v>1.057</v>
      </c>
      <c r="G15">
        <v>0.02</v>
      </c>
      <c r="H15" s="19">
        <v>9.55</v>
      </c>
      <c r="I15" s="18">
        <v>-115.6</v>
      </c>
      <c r="J15" s="18">
        <v>100</v>
      </c>
      <c r="K15" s="18">
        <v>267.1</v>
      </c>
      <c r="L15" s="18">
        <v>50.7</v>
      </c>
      <c r="M15" s="17">
        <v>0.0587</v>
      </c>
      <c r="N15" s="18" t="s">
        <v>55</v>
      </c>
      <c r="O15" s="18">
        <f t="shared" si="0"/>
        <v>39.3</v>
      </c>
      <c r="P15" s="19">
        <v>-10.85</v>
      </c>
      <c r="Q15" s="19">
        <v>0</v>
      </c>
      <c r="R15">
        <v>0.2</v>
      </c>
      <c r="S15" t="s">
        <v>56</v>
      </c>
      <c r="T15" t="s">
        <v>57</v>
      </c>
      <c r="U15" t="s">
        <v>10</v>
      </c>
    </row>
    <row r="16" spans="1:21" ht="12">
      <c r="A16" s="16">
        <v>36478</v>
      </c>
      <c r="B16" s="16">
        <v>2007</v>
      </c>
      <c r="C16" s="16">
        <v>4</v>
      </c>
      <c r="D16" s="16">
        <v>1</v>
      </c>
      <c r="E16" s="17">
        <v>10.337</v>
      </c>
      <c r="F16">
        <v>0.974</v>
      </c>
      <c r="G16">
        <v>0.018</v>
      </c>
      <c r="H16" s="19">
        <v>9.21</v>
      </c>
      <c r="I16" s="18">
        <v>-115.1</v>
      </c>
      <c r="J16" s="18">
        <v>98.9</v>
      </c>
      <c r="K16" s="18">
        <v>267.5</v>
      </c>
      <c r="L16" s="18">
        <v>49.7</v>
      </c>
      <c r="M16" s="17">
        <v>0.0587</v>
      </c>
      <c r="N16" s="18" t="s">
        <v>55</v>
      </c>
      <c r="O16" s="18">
        <f t="shared" si="0"/>
        <v>40.3</v>
      </c>
      <c r="P16" s="19">
        <v>-10.85</v>
      </c>
      <c r="Q16" s="19">
        <v>0</v>
      </c>
      <c r="R16">
        <v>0.2</v>
      </c>
      <c r="S16" t="s">
        <v>56</v>
      </c>
      <c r="T16" t="s">
        <v>57</v>
      </c>
      <c r="U16" t="s">
        <v>10</v>
      </c>
    </row>
    <row r="17" spans="1:21" ht="12">
      <c r="A17" s="16">
        <v>36479</v>
      </c>
      <c r="B17" s="16">
        <v>2007</v>
      </c>
      <c r="C17" s="16">
        <v>4</v>
      </c>
      <c r="D17" s="16">
        <v>1</v>
      </c>
      <c r="E17" s="17">
        <v>10.454</v>
      </c>
      <c r="F17">
        <v>139.411</v>
      </c>
      <c r="G17">
        <v>0.727</v>
      </c>
      <c r="H17" s="19">
        <v>18.27</v>
      </c>
      <c r="I17" s="18">
        <v>-118.2</v>
      </c>
      <c r="J17" s="18">
        <v>99.4</v>
      </c>
      <c r="K17" s="18">
        <v>274.6</v>
      </c>
      <c r="L17" s="18">
        <v>43.4</v>
      </c>
      <c r="M17" s="17">
        <v>0.0586</v>
      </c>
      <c r="N17" s="18" t="s">
        <v>55</v>
      </c>
      <c r="O17" s="18">
        <f t="shared" si="0"/>
        <v>46.6</v>
      </c>
      <c r="P17" s="19">
        <v>-10.85</v>
      </c>
      <c r="Q17" s="19">
        <v>0</v>
      </c>
      <c r="R17">
        <v>0.2</v>
      </c>
      <c r="S17" t="s">
        <v>56</v>
      </c>
      <c r="T17" t="s">
        <v>57</v>
      </c>
      <c r="U17" t="s">
        <v>9</v>
      </c>
    </row>
    <row r="18" spans="1:21" ht="12">
      <c r="A18" s="16">
        <v>36481</v>
      </c>
      <c r="B18" s="16">
        <v>2007</v>
      </c>
      <c r="C18" s="16">
        <v>4</v>
      </c>
      <c r="D18" s="16">
        <v>1</v>
      </c>
      <c r="E18" s="17">
        <v>10.754</v>
      </c>
      <c r="F18">
        <v>111.388</v>
      </c>
      <c r="G18">
        <v>0.492</v>
      </c>
      <c r="H18" s="19">
        <v>18.92</v>
      </c>
      <c r="I18" s="18">
        <v>-116.1</v>
      </c>
      <c r="J18" s="18">
        <v>99</v>
      </c>
      <c r="K18" s="18">
        <v>275.8</v>
      </c>
      <c r="L18" s="18">
        <v>39.2</v>
      </c>
      <c r="M18" s="17">
        <v>0.0582</v>
      </c>
      <c r="N18" s="18" t="s">
        <v>55</v>
      </c>
      <c r="O18" s="18">
        <f t="shared" si="0"/>
        <v>50.8</v>
      </c>
      <c r="P18" s="19">
        <v>-10.85</v>
      </c>
      <c r="Q18" s="19">
        <v>0</v>
      </c>
      <c r="R18">
        <v>0.2</v>
      </c>
      <c r="S18" t="s">
        <v>56</v>
      </c>
      <c r="T18" t="s">
        <v>57</v>
      </c>
      <c r="U18" t="s">
        <v>9</v>
      </c>
    </row>
    <row r="19" spans="1:21" ht="12">
      <c r="A19" s="16">
        <v>36482</v>
      </c>
      <c r="B19" s="16">
        <v>2007</v>
      </c>
      <c r="C19" s="16">
        <v>4</v>
      </c>
      <c r="D19" s="16">
        <v>1</v>
      </c>
      <c r="E19" s="17">
        <v>10.82</v>
      </c>
      <c r="F19">
        <v>98.382</v>
      </c>
      <c r="G19">
        <v>0.5</v>
      </c>
      <c r="H19" s="19">
        <v>19.12</v>
      </c>
      <c r="I19" s="18">
        <v>-116.8</v>
      </c>
      <c r="J19" s="18">
        <v>99</v>
      </c>
      <c r="K19" s="18">
        <v>276</v>
      </c>
      <c r="L19" s="18">
        <v>38.3</v>
      </c>
      <c r="M19" s="17">
        <v>0.0581</v>
      </c>
      <c r="N19" s="18" t="s">
        <v>55</v>
      </c>
      <c r="O19" s="18">
        <f t="shared" si="0"/>
        <v>51.7</v>
      </c>
      <c r="P19" s="19">
        <v>-10.85</v>
      </c>
      <c r="Q19" s="19">
        <v>0</v>
      </c>
      <c r="R19">
        <v>0.2</v>
      </c>
      <c r="S19" t="s">
        <v>56</v>
      </c>
      <c r="T19" t="s">
        <v>57</v>
      </c>
      <c r="U19" t="s">
        <v>9</v>
      </c>
    </row>
    <row r="20" spans="1:21" ht="12">
      <c r="A20" s="16">
        <v>36494</v>
      </c>
      <c r="B20" s="16">
        <v>2007</v>
      </c>
      <c r="C20" s="16">
        <v>4</v>
      </c>
      <c r="D20" s="16">
        <v>1</v>
      </c>
      <c r="E20" s="17">
        <v>12.019</v>
      </c>
      <c r="F20">
        <v>1.016</v>
      </c>
      <c r="G20">
        <v>0.021</v>
      </c>
      <c r="H20" s="19">
        <v>8.62</v>
      </c>
      <c r="I20" s="18">
        <v>-116.7</v>
      </c>
      <c r="J20" s="18">
        <v>95</v>
      </c>
      <c r="K20" s="18">
        <v>131.9</v>
      </c>
      <c r="L20" s="18">
        <v>29.6</v>
      </c>
      <c r="M20" s="17">
        <v>0.0626</v>
      </c>
      <c r="N20" s="18" t="s">
        <v>55</v>
      </c>
      <c r="O20" s="18">
        <f t="shared" si="0"/>
        <v>60.4</v>
      </c>
      <c r="P20" s="19">
        <v>-10.85</v>
      </c>
      <c r="Q20" s="19">
        <v>0</v>
      </c>
      <c r="R20">
        <v>0.2</v>
      </c>
      <c r="S20" t="s">
        <v>56</v>
      </c>
      <c r="T20" t="s">
        <v>57</v>
      </c>
      <c r="U20" t="s">
        <v>15</v>
      </c>
    </row>
    <row r="21" spans="1:21" ht="12">
      <c r="A21" s="16">
        <v>36495</v>
      </c>
      <c r="B21" s="16">
        <v>2007</v>
      </c>
      <c r="C21" s="16">
        <v>4</v>
      </c>
      <c r="D21" s="16">
        <v>1</v>
      </c>
      <c r="E21" s="17">
        <v>12.115</v>
      </c>
      <c r="F21">
        <v>1.102</v>
      </c>
      <c r="G21">
        <v>0.017</v>
      </c>
      <c r="H21" s="19">
        <v>8.74</v>
      </c>
      <c r="I21" s="18">
        <v>-116.2</v>
      </c>
      <c r="J21" s="18">
        <v>95.3</v>
      </c>
      <c r="K21" s="18">
        <v>132.9</v>
      </c>
      <c r="L21" s="18">
        <v>30.7</v>
      </c>
      <c r="M21" s="17">
        <v>0.0655</v>
      </c>
      <c r="N21" s="18" t="s">
        <v>55</v>
      </c>
      <c r="O21" s="18">
        <f t="shared" si="0"/>
        <v>59.3</v>
      </c>
      <c r="P21" s="19">
        <v>-10.85</v>
      </c>
      <c r="Q21" s="19">
        <v>0</v>
      </c>
      <c r="R21">
        <v>0.3</v>
      </c>
      <c r="S21" t="s">
        <v>56</v>
      </c>
      <c r="T21" t="s">
        <v>57</v>
      </c>
      <c r="U21" t="s">
        <v>15</v>
      </c>
    </row>
    <row r="22" spans="1:21" ht="12">
      <c r="A22" s="16">
        <v>36496</v>
      </c>
      <c r="B22" s="16">
        <v>2007</v>
      </c>
      <c r="C22" s="16">
        <v>4</v>
      </c>
      <c r="D22" s="16">
        <v>1</v>
      </c>
      <c r="E22" s="17">
        <v>12.291</v>
      </c>
      <c r="F22">
        <v>0.978</v>
      </c>
      <c r="G22">
        <v>0.015</v>
      </c>
      <c r="H22" s="19">
        <v>10.36</v>
      </c>
      <c r="I22" s="18">
        <v>-117.8</v>
      </c>
      <c r="J22" s="18">
        <v>95.6</v>
      </c>
      <c r="K22" s="18">
        <v>134.8</v>
      </c>
      <c r="L22" s="18">
        <v>32.4</v>
      </c>
      <c r="M22" s="17">
        <v>0.0701</v>
      </c>
      <c r="N22" s="18" t="s">
        <v>55</v>
      </c>
      <c r="O22" s="18">
        <f t="shared" si="0"/>
        <v>57.6</v>
      </c>
      <c r="P22" s="19">
        <v>-10.85</v>
      </c>
      <c r="Q22" s="19">
        <v>0</v>
      </c>
      <c r="R22">
        <v>0.3</v>
      </c>
      <c r="S22" t="s">
        <v>56</v>
      </c>
      <c r="T22" t="s">
        <v>59</v>
      </c>
      <c r="U22" t="s">
        <v>15</v>
      </c>
    </row>
    <row r="23" spans="1:21" ht="12">
      <c r="A23" s="16">
        <v>36498</v>
      </c>
      <c r="B23" s="16">
        <v>2007</v>
      </c>
      <c r="C23" s="16">
        <v>4</v>
      </c>
      <c r="D23" s="16">
        <v>1</v>
      </c>
      <c r="E23" s="17">
        <v>12.481</v>
      </c>
      <c r="F23">
        <v>0.984</v>
      </c>
      <c r="G23">
        <v>0.015</v>
      </c>
      <c r="H23" s="19">
        <v>10.26</v>
      </c>
      <c r="I23" s="18">
        <v>-117.5</v>
      </c>
      <c r="J23" s="18">
        <v>95.7</v>
      </c>
      <c r="K23" s="18">
        <v>137</v>
      </c>
      <c r="L23" s="18">
        <v>34.3</v>
      </c>
      <c r="M23" s="17">
        <v>0.0725</v>
      </c>
      <c r="N23" s="18" t="s">
        <v>55</v>
      </c>
      <c r="O23" s="18">
        <f t="shared" si="0"/>
        <v>55.7</v>
      </c>
      <c r="P23" s="19">
        <v>-10.85</v>
      </c>
      <c r="Q23" s="19">
        <v>0</v>
      </c>
      <c r="R23">
        <v>0.3</v>
      </c>
      <c r="S23" t="s">
        <v>56</v>
      </c>
      <c r="T23" t="s">
        <v>59</v>
      </c>
      <c r="U23" t="s">
        <v>15</v>
      </c>
    </row>
    <row r="24" spans="1:21" ht="12">
      <c r="A24" s="16">
        <v>36499</v>
      </c>
      <c r="B24" s="16">
        <v>2007</v>
      </c>
      <c r="C24" s="16">
        <v>4</v>
      </c>
      <c r="D24" s="16">
        <v>1</v>
      </c>
      <c r="E24" s="17">
        <v>12.541</v>
      </c>
      <c r="F24">
        <v>0.964</v>
      </c>
      <c r="G24">
        <v>0.015</v>
      </c>
      <c r="H24" s="19">
        <v>10.43</v>
      </c>
      <c r="I24" s="18">
        <v>-118</v>
      </c>
      <c r="J24" s="18">
        <v>96.8</v>
      </c>
      <c r="K24" s="18">
        <v>137.8</v>
      </c>
      <c r="L24" s="18">
        <v>34.9</v>
      </c>
      <c r="M24" s="17">
        <v>0.0729</v>
      </c>
      <c r="N24" s="18" t="s">
        <v>55</v>
      </c>
      <c r="O24" s="18">
        <f t="shared" si="0"/>
        <v>55.1</v>
      </c>
      <c r="P24" s="19">
        <v>-10.85</v>
      </c>
      <c r="Q24" s="19">
        <v>0</v>
      </c>
      <c r="R24">
        <v>0.3</v>
      </c>
      <c r="S24" t="s">
        <v>56</v>
      </c>
      <c r="T24" t="s">
        <v>59</v>
      </c>
      <c r="U24" t="s">
        <v>15</v>
      </c>
    </row>
    <row r="25" spans="1:21" ht="12">
      <c r="A25" s="16">
        <v>36500</v>
      </c>
      <c r="B25" s="16">
        <v>2007</v>
      </c>
      <c r="C25" s="16">
        <v>4</v>
      </c>
      <c r="D25" s="16">
        <v>1</v>
      </c>
      <c r="E25" s="17">
        <v>12.769</v>
      </c>
      <c r="F25">
        <v>0.268</v>
      </c>
      <c r="G25">
        <v>0.016</v>
      </c>
      <c r="H25" s="19">
        <v>10.37</v>
      </c>
      <c r="I25" s="18">
        <v>-116.9</v>
      </c>
      <c r="J25" s="18">
        <v>100</v>
      </c>
      <c r="K25" s="18">
        <v>139</v>
      </c>
      <c r="L25" s="18">
        <v>46.5</v>
      </c>
      <c r="M25" s="17">
        <v>0.0734</v>
      </c>
      <c r="N25" s="18" t="s">
        <v>55</v>
      </c>
      <c r="O25" s="18">
        <f t="shared" si="0"/>
        <v>43.5</v>
      </c>
      <c r="P25" s="19">
        <v>-10.85</v>
      </c>
      <c r="Q25" s="19">
        <v>0</v>
      </c>
      <c r="R25">
        <v>0.3</v>
      </c>
      <c r="S25" t="s">
        <v>56</v>
      </c>
      <c r="T25" t="s">
        <v>59</v>
      </c>
      <c r="U25" t="s">
        <v>60</v>
      </c>
    </row>
    <row r="26" spans="1:21" ht="12">
      <c r="A26" s="16">
        <v>36515</v>
      </c>
      <c r="B26" s="16">
        <v>2007</v>
      </c>
      <c r="C26" s="16">
        <v>4</v>
      </c>
      <c r="D26" s="16">
        <v>1</v>
      </c>
      <c r="E26" s="17">
        <v>13.787</v>
      </c>
      <c r="F26">
        <v>1.213</v>
      </c>
      <c r="G26">
        <v>0.017</v>
      </c>
      <c r="H26" s="19">
        <v>10.71</v>
      </c>
      <c r="I26" s="18">
        <v>-118.3</v>
      </c>
      <c r="J26" s="18">
        <v>101.1</v>
      </c>
      <c r="K26" s="18">
        <v>156.4</v>
      </c>
      <c r="L26" s="18">
        <v>44.6</v>
      </c>
      <c r="M26" s="17">
        <v>0.0697</v>
      </c>
      <c r="N26" s="18" t="s">
        <v>55</v>
      </c>
      <c r="O26" s="18">
        <f t="shared" si="0"/>
        <v>45.4</v>
      </c>
      <c r="P26" s="19">
        <v>-10.85</v>
      </c>
      <c r="Q26" s="19">
        <v>0</v>
      </c>
      <c r="R26">
        <v>0.3</v>
      </c>
      <c r="S26" t="s">
        <v>56</v>
      </c>
      <c r="T26" t="s">
        <v>59</v>
      </c>
      <c r="U26" t="s">
        <v>15</v>
      </c>
    </row>
    <row r="27" spans="1:21" ht="12">
      <c r="A27" s="16">
        <v>36516</v>
      </c>
      <c r="B27" s="16">
        <v>2007</v>
      </c>
      <c r="C27" s="16">
        <v>4</v>
      </c>
      <c r="D27" s="16">
        <v>1</v>
      </c>
      <c r="E27" s="17">
        <v>13.899</v>
      </c>
      <c r="F27">
        <v>0.313</v>
      </c>
      <c r="G27">
        <v>0.016</v>
      </c>
      <c r="H27" s="19">
        <v>10.88</v>
      </c>
      <c r="I27" s="18">
        <v>-116.4</v>
      </c>
      <c r="J27" s="18">
        <v>101.9</v>
      </c>
      <c r="K27" s="18">
        <v>161.6</v>
      </c>
      <c r="L27" s="18">
        <v>54.5</v>
      </c>
      <c r="M27" s="17">
        <v>0.0687</v>
      </c>
      <c r="N27" s="18" t="s">
        <v>55</v>
      </c>
      <c r="O27" s="18">
        <f t="shared" si="0"/>
        <v>35.5</v>
      </c>
      <c r="P27" s="19">
        <v>-10.85</v>
      </c>
      <c r="Q27" s="19">
        <v>0</v>
      </c>
      <c r="R27">
        <v>0.3</v>
      </c>
      <c r="S27" t="s">
        <v>56</v>
      </c>
      <c r="T27" t="s">
        <v>59</v>
      </c>
      <c r="U27" t="s">
        <v>60</v>
      </c>
    </row>
    <row r="28" spans="1:21" ht="12">
      <c r="A28" s="16">
        <v>36535</v>
      </c>
      <c r="B28" s="16">
        <v>2007</v>
      </c>
      <c r="C28" s="16">
        <v>4</v>
      </c>
      <c r="D28" s="16">
        <v>1</v>
      </c>
      <c r="E28" s="17">
        <v>15.119</v>
      </c>
      <c r="F28">
        <v>3.098</v>
      </c>
      <c r="G28">
        <v>0.02</v>
      </c>
      <c r="H28" s="19">
        <v>10.19</v>
      </c>
      <c r="I28" s="18">
        <v>-114.9</v>
      </c>
      <c r="J28" s="18">
        <v>98.8</v>
      </c>
      <c r="K28" s="18">
        <v>182.8</v>
      </c>
      <c r="L28" s="18">
        <v>48.1</v>
      </c>
      <c r="M28" s="17">
        <v>0.0681</v>
      </c>
      <c r="N28" s="18" t="s">
        <v>55</v>
      </c>
      <c r="O28" s="18">
        <f t="shared" si="0"/>
        <v>41.9</v>
      </c>
      <c r="P28" s="19">
        <v>-10.85</v>
      </c>
      <c r="Q28" s="19">
        <v>0</v>
      </c>
      <c r="R28">
        <v>0.3</v>
      </c>
      <c r="S28" t="s">
        <v>56</v>
      </c>
      <c r="T28" t="s">
        <v>59</v>
      </c>
      <c r="U28" t="s">
        <v>15</v>
      </c>
    </row>
    <row r="29" spans="1:21" ht="12">
      <c r="A29" s="16">
        <v>36536</v>
      </c>
      <c r="B29" s="16">
        <v>2007</v>
      </c>
      <c r="C29" s="16">
        <v>4</v>
      </c>
      <c r="D29" s="16">
        <v>1</v>
      </c>
      <c r="E29" s="17">
        <v>15.203</v>
      </c>
      <c r="F29">
        <v>2.884</v>
      </c>
      <c r="G29">
        <v>0.022</v>
      </c>
      <c r="H29" s="19">
        <v>10.29</v>
      </c>
      <c r="I29" s="18">
        <v>-113.2</v>
      </c>
      <c r="J29" s="18">
        <v>98.6</v>
      </c>
      <c r="K29" s="18">
        <v>184.5</v>
      </c>
      <c r="L29" s="18">
        <v>48</v>
      </c>
      <c r="M29" s="17">
        <v>0.0686</v>
      </c>
      <c r="N29" s="18" t="s">
        <v>55</v>
      </c>
      <c r="O29" s="18">
        <f t="shared" si="0"/>
        <v>42</v>
      </c>
      <c r="P29" s="19">
        <v>-10.85</v>
      </c>
      <c r="Q29" s="19">
        <v>0</v>
      </c>
      <c r="R29">
        <v>0.2</v>
      </c>
      <c r="S29" t="s">
        <v>56</v>
      </c>
      <c r="T29" t="s">
        <v>59</v>
      </c>
      <c r="U29" t="s">
        <v>15</v>
      </c>
    </row>
    <row r="30" spans="1:21" ht="12">
      <c r="A30" s="16">
        <v>36537</v>
      </c>
      <c r="B30" s="16">
        <v>2007</v>
      </c>
      <c r="C30" s="16">
        <v>4</v>
      </c>
      <c r="D30" s="16">
        <v>1</v>
      </c>
      <c r="E30" s="17">
        <v>15.289</v>
      </c>
      <c r="F30">
        <v>2.881</v>
      </c>
      <c r="G30">
        <v>0.018</v>
      </c>
      <c r="H30" s="19">
        <v>10.48</v>
      </c>
      <c r="I30" s="18">
        <v>-112.2</v>
      </c>
      <c r="J30" s="18">
        <v>97.9</v>
      </c>
      <c r="K30" s="18">
        <v>186.3</v>
      </c>
      <c r="L30" s="18">
        <v>47.9</v>
      </c>
      <c r="M30" s="17">
        <v>0.0692</v>
      </c>
      <c r="N30" s="18" t="s">
        <v>55</v>
      </c>
      <c r="O30" s="18">
        <f t="shared" si="0"/>
        <v>42.1</v>
      </c>
      <c r="P30" s="19">
        <v>-10.85</v>
      </c>
      <c r="Q30" s="19">
        <v>0</v>
      </c>
      <c r="R30">
        <v>0.25</v>
      </c>
      <c r="S30" t="s">
        <v>56</v>
      </c>
      <c r="T30" t="s">
        <v>59</v>
      </c>
      <c r="U30" t="s">
        <v>15</v>
      </c>
    </row>
    <row r="31" spans="1:21" ht="12">
      <c r="A31" s="16">
        <v>36538</v>
      </c>
      <c r="B31" s="16">
        <v>2007</v>
      </c>
      <c r="C31" s="16">
        <v>4</v>
      </c>
      <c r="D31" s="16">
        <v>1</v>
      </c>
      <c r="E31" s="17">
        <v>15.373</v>
      </c>
      <c r="F31">
        <v>0.527</v>
      </c>
      <c r="G31">
        <v>0.018</v>
      </c>
      <c r="H31" s="19">
        <v>10.85</v>
      </c>
      <c r="I31" s="18">
        <v>-111.2</v>
      </c>
      <c r="J31" s="18">
        <v>101.7</v>
      </c>
      <c r="K31" s="18">
        <v>198.8</v>
      </c>
      <c r="L31" s="18">
        <v>54.5</v>
      </c>
      <c r="M31" s="17">
        <v>0.0696</v>
      </c>
      <c r="N31" s="18" t="s">
        <v>55</v>
      </c>
      <c r="O31" s="18">
        <f t="shared" si="0"/>
        <v>35.5</v>
      </c>
      <c r="P31" s="19">
        <v>-10.85</v>
      </c>
      <c r="Q31" s="19">
        <v>0</v>
      </c>
      <c r="R31">
        <v>0.25</v>
      </c>
      <c r="S31" t="s">
        <v>56</v>
      </c>
      <c r="T31" t="s">
        <v>59</v>
      </c>
      <c r="U31" t="s">
        <v>60</v>
      </c>
    </row>
    <row r="32" spans="1:21" ht="12">
      <c r="A32" s="16">
        <v>36557</v>
      </c>
      <c r="B32" s="16">
        <v>2007</v>
      </c>
      <c r="C32" s="16">
        <v>4</v>
      </c>
      <c r="D32" s="16">
        <v>1</v>
      </c>
      <c r="E32" s="17">
        <v>16.708</v>
      </c>
      <c r="F32">
        <v>1.743</v>
      </c>
      <c r="G32">
        <v>0.017</v>
      </c>
      <c r="H32" s="19">
        <v>10.41</v>
      </c>
      <c r="I32" s="18">
        <v>-113</v>
      </c>
      <c r="J32" s="18">
        <v>96.3</v>
      </c>
      <c r="K32" s="18">
        <v>212.3</v>
      </c>
      <c r="L32" s="18">
        <v>41.2</v>
      </c>
      <c r="M32" s="17">
        <v>0.0711</v>
      </c>
      <c r="N32" s="18" t="s">
        <v>55</v>
      </c>
      <c r="O32" s="18">
        <f t="shared" si="0"/>
        <v>48.8</v>
      </c>
      <c r="P32" s="19">
        <v>-10.85</v>
      </c>
      <c r="Q32" s="19">
        <v>0</v>
      </c>
      <c r="R32">
        <v>0.25</v>
      </c>
      <c r="S32" t="s">
        <v>56</v>
      </c>
      <c r="T32" t="s">
        <v>59</v>
      </c>
      <c r="U32" t="s">
        <v>15</v>
      </c>
    </row>
    <row r="33" spans="1:21" ht="12">
      <c r="A33" s="16">
        <v>36558</v>
      </c>
      <c r="B33" s="16">
        <v>2007</v>
      </c>
      <c r="C33" s="16">
        <v>4</v>
      </c>
      <c r="D33" s="16">
        <v>1</v>
      </c>
      <c r="E33" s="17">
        <v>16.791</v>
      </c>
      <c r="F33">
        <v>1.87</v>
      </c>
      <c r="G33">
        <v>0.017</v>
      </c>
      <c r="H33" s="19">
        <v>10.5</v>
      </c>
      <c r="I33" s="18">
        <v>-112.8</v>
      </c>
      <c r="J33" s="18">
        <v>97.3</v>
      </c>
      <c r="K33" s="18">
        <v>213.6</v>
      </c>
      <c r="L33" s="18">
        <v>40.6</v>
      </c>
      <c r="M33" s="17">
        <v>0.0713</v>
      </c>
      <c r="N33" s="18" t="s">
        <v>55</v>
      </c>
      <c r="O33" s="18">
        <f t="shared" si="0"/>
        <v>49.4</v>
      </c>
      <c r="P33" s="19">
        <v>-10.85</v>
      </c>
      <c r="Q33" s="19">
        <v>0</v>
      </c>
      <c r="R33">
        <v>0.2</v>
      </c>
      <c r="S33" t="s">
        <v>56</v>
      </c>
      <c r="T33" t="s">
        <v>59</v>
      </c>
      <c r="U33" t="s">
        <v>15</v>
      </c>
    </row>
    <row r="34" spans="1:21" ht="12">
      <c r="A34" s="16">
        <v>36559</v>
      </c>
      <c r="B34" s="16">
        <v>2007</v>
      </c>
      <c r="C34" s="16">
        <v>4</v>
      </c>
      <c r="D34" s="16">
        <v>1</v>
      </c>
      <c r="E34" s="17">
        <v>16.873</v>
      </c>
      <c r="F34">
        <v>0.323</v>
      </c>
      <c r="G34">
        <v>0.012</v>
      </c>
      <c r="H34" s="19">
        <v>11.35</v>
      </c>
      <c r="I34" s="18">
        <v>-113.7</v>
      </c>
      <c r="J34" s="18">
        <v>97.7</v>
      </c>
      <c r="K34" s="18">
        <v>226.9</v>
      </c>
      <c r="L34" s="18">
        <v>42.8</v>
      </c>
      <c r="M34" s="17">
        <v>0.0717</v>
      </c>
      <c r="N34" s="18" t="s">
        <v>55</v>
      </c>
      <c r="O34" s="18">
        <f t="shared" si="0"/>
        <v>47.2</v>
      </c>
      <c r="P34" s="19">
        <v>-10.85</v>
      </c>
      <c r="Q34" s="19">
        <v>0</v>
      </c>
      <c r="R34">
        <v>0.2</v>
      </c>
      <c r="S34" t="s">
        <v>56</v>
      </c>
      <c r="T34" t="s">
        <v>59</v>
      </c>
      <c r="U34" t="s">
        <v>60</v>
      </c>
    </row>
    <row r="35" spans="1:21" ht="12">
      <c r="A35" s="16">
        <v>36574</v>
      </c>
      <c r="B35" s="16">
        <v>2007</v>
      </c>
      <c r="C35" s="16">
        <v>4</v>
      </c>
      <c r="D35" s="16">
        <v>1</v>
      </c>
      <c r="E35" s="17">
        <v>17.824</v>
      </c>
      <c r="F35">
        <v>0.647</v>
      </c>
      <c r="G35">
        <v>0.013</v>
      </c>
      <c r="H35" s="19">
        <v>10.91</v>
      </c>
      <c r="I35" s="18">
        <v>-115.2</v>
      </c>
      <c r="J35" s="18">
        <v>96</v>
      </c>
      <c r="K35" s="18">
        <v>226.9</v>
      </c>
      <c r="L35" s="18">
        <v>31.1</v>
      </c>
      <c r="M35" s="17">
        <v>0.0841</v>
      </c>
      <c r="N35" s="18" t="s">
        <v>55</v>
      </c>
      <c r="O35" s="18">
        <f t="shared" si="0"/>
        <v>58.9</v>
      </c>
      <c r="P35" s="19">
        <v>-10.85</v>
      </c>
      <c r="Q35" s="19">
        <v>0</v>
      </c>
      <c r="R35">
        <v>0.2</v>
      </c>
      <c r="S35" t="s">
        <v>56</v>
      </c>
      <c r="T35" t="s">
        <v>59</v>
      </c>
      <c r="U35" t="s">
        <v>15</v>
      </c>
    </row>
    <row r="36" spans="1:21" ht="12">
      <c r="A36" s="16">
        <v>36588</v>
      </c>
      <c r="B36" s="16">
        <v>2007</v>
      </c>
      <c r="C36" s="16">
        <v>4</v>
      </c>
      <c r="D36" s="16">
        <v>2</v>
      </c>
      <c r="E36" s="17">
        <v>12.04</v>
      </c>
      <c r="F36">
        <v>3.899</v>
      </c>
      <c r="G36">
        <v>0.029</v>
      </c>
      <c r="H36" s="19">
        <v>10.03</v>
      </c>
      <c r="I36" s="18">
        <v>-118.7</v>
      </c>
      <c r="J36" s="18">
        <v>91.8</v>
      </c>
      <c r="K36" s="18">
        <v>132.7</v>
      </c>
      <c r="L36" s="18">
        <v>30.5</v>
      </c>
      <c r="M36" s="17">
        <v>0.0469</v>
      </c>
      <c r="N36" s="18" t="s">
        <v>55</v>
      </c>
      <c r="O36" s="18">
        <f t="shared" si="0"/>
        <v>59.5</v>
      </c>
      <c r="P36" s="19">
        <v>-10.85</v>
      </c>
      <c r="Q36" s="19">
        <v>0</v>
      </c>
      <c r="R36">
        <v>0.2</v>
      </c>
      <c r="S36" t="s">
        <v>56</v>
      </c>
      <c r="T36" t="s">
        <v>59</v>
      </c>
      <c r="U36" t="s">
        <v>15</v>
      </c>
    </row>
    <row r="37" spans="1:21" ht="12">
      <c r="A37" s="16">
        <v>36590</v>
      </c>
      <c r="B37" s="16">
        <v>2007</v>
      </c>
      <c r="C37" s="16">
        <v>4</v>
      </c>
      <c r="D37" s="16">
        <v>2</v>
      </c>
      <c r="E37" s="17">
        <v>12.221</v>
      </c>
      <c r="F37">
        <v>3.83</v>
      </c>
      <c r="G37">
        <v>0.029</v>
      </c>
      <c r="H37" s="19">
        <v>10.16</v>
      </c>
      <c r="I37" s="18">
        <v>-119.6</v>
      </c>
      <c r="J37" s="18">
        <v>91.4</v>
      </c>
      <c r="K37" s="18">
        <v>134.7</v>
      </c>
      <c r="L37" s="18">
        <v>32.4</v>
      </c>
      <c r="M37" s="17">
        <v>0.0472</v>
      </c>
      <c r="N37" s="18" t="s">
        <v>55</v>
      </c>
      <c r="O37" s="18">
        <f t="shared" si="0"/>
        <v>57.6</v>
      </c>
      <c r="P37" s="19">
        <v>-10.85</v>
      </c>
      <c r="Q37" s="19">
        <v>0</v>
      </c>
      <c r="R37">
        <v>0.2</v>
      </c>
      <c r="S37" t="s">
        <v>56</v>
      </c>
      <c r="T37" t="s">
        <v>59</v>
      </c>
      <c r="U37" t="s">
        <v>15</v>
      </c>
    </row>
    <row r="38" spans="1:21" ht="12">
      <c r="A38" s="16">
        <v>36591</v>
      </c>
      <c r="B38" s="16">
        <v>2007</v>
      </c>
      <c r="C38" s="16">
        <v>4</v>
      </c>
      <c r="D38" s="16">
        <v>2</v>
      </c>
      <c r="E38" s="17">
        <v>12.28</v>
      </c>
      <c r="F38">
        <v>4.086</v>
      </c>
      <c r="G38">
        <v>0.031</v>
      </c>
      <c r="H38" s="19">
        <v>9.94</v>
      </c>
      <c r="I38" s="18">
        <v>-119.1</v>
      </c>
      <c r="J38" s="18">
        <v>92.2</v>
      </c>
      <c r="K38" s="18">
        <v>135.4</v>
      </c>
      <c r="L38" s="18">
        <v>32.9</v>
      </c>
      <c r="M38" s="17">
        <v>0.0474</v>
      </c>
      <c r="N38" s="18" t="s">
        <v>55</v>
      </c>
      <c r="O38" s="18">
        <f t="shared" si="0"/>
        <v>57.1</v>
      </c>
      <c r="P38" s="19">
        <v>-10.85</v>
      </c>
      <c r="Q38" s="19">
        <v>0</v>
      </c>
      <c r="R38">
        <v>0.2</v>
      </c>
      <c r="S38" t="s">
        <v>56</v>
      </c>
      <c r="T38" t="s">
        <v>59</v>
      </c>
      <c r="U38" t="s">
        <v>15</v>
      </c>
    </row>
    <row r="39" spans="1:21" ht="12">
      <c r="A39" s="16">
        <v>36592</v>
      </c>
      <c r="B39" s="16">
        <v>2007</v>
      </c>
      <c r="C39" s="16">
        <v>4</v>
      </c>
      <c r="D39" s="16">
        <v>2</v>
      </c>
      <c r="E39" s="17">
        <v>12.339</v>
      </c>
      <c r="F39">
        <v>4.254</v>
      </c>
      <c r="G39">
        <v>0.027</v>
      </c>
      <c r="H39" s="19">
        <v>9.99</v>
      </c>
      <c r="I39" s="18">
        <v>-119.2</v>
      </c>
      <c r="J39" s="18">
        <v>93</v>
      </c>
      <c r="K39" s="18">
        <v>136.1</v>
      </c>
      <c r="L39" s="18">
        <v>33.5</v>
      </c>
      <c r="M39" s="17">
        <v>0.0475</v>
      </c>
      <c r="N39" s="18" t="s">
        <v>55</v>
      </c>
      <c r="O39" s="18">
        <f t="shared" si="0"/>
        <v>56.5</v>
      </c>
      <c r="P39" s="19">
        <v>-10.85</v>
      </c>
      <c r="Q39" s="19">
        <v>0</v>
      </c>
      <c r="R39">
        <v>0.2</v>
      </c>
      <c r="S39" t="s">
        <v>56</v>
      </c>
      <c r="T39" t="s">
        <v>59</v>
      </c>
      <c r="U39" t="s">
        <v>15</v>
      </c>
    </row>
    <row r="40" spans="1:21" ht="12">
      <c r="A40" s="16">
        <v>36593</v>
      </c>
      <c r="B40" s="16">
        <v>2007</v>
      </c>
      <c r="C40" s="16">
        <v>4</v>
      </c>
      <c r="D40" s="16">
        <v>2</v>
      </c>
      <c r="E40" s="17">
        <v>12.397</v>
      </c>
      <c r="F40">
        <v>4.481</v>
      </c>
      <c r="G40">
        <v>0.03</v>
      </c>
      <c r="H40" s="19">
        <v>10.09</v>
      </c>
      <c r="I40" s="18">
        <v>-119</v>
      </c>
      <c r="J40" s="18">
        <v>92.1</v>
      </c>
      <c r="K40" s="18">
        <v>136.8</v>
      </c>
      <c r="L40" s="18">
        <v>34.1</v>
      </c>
      <c r="M40" s="17">
        <v>0.0477</v>
      </c>
      <c r="N40" s="18" t="s">
        <v>55</v>
      </c>
      <c r="O40" s="18">
        <f t="shared" si="0"/>
        <v>55.9</v>
      </c>
      <c r="P40" s="19">
        <v>-10.85</v>
      </c>
      <c r="Q40" s="19">
        <v>0</v>
      </c>
      <c r="R40">
        <v>0.2</v>
      </c>
      <c r="S40" t="s">
        <v>56</v>
      </c>
      <c r="T40" t="s">
        <v>59</v>
      </c>
      <c r="U40" t="s">
        <v>15</v>
      </c>
    </row>
    <row r="41" spans="1:21" ht="12">
      <c r="A41" s="16">
        <v>36594</v>
      </c>
      <c r="B41" s="16">
        <v>2007</v>
      </c>
      <c r="C41" s="16">
        <v>4</v>
      </c>
      <c r="D41" s="16">
        <v>2</v>
      </c>
      <c r="E41" s="17">
        <v>12.463</v>
      </c>
      <c r="F41">
        <v>4.018</v>
      </c>
      <c r="G41">
        <v>0.023</v>
      </c>
      <c r="H41" s="19">
        <v>10.09</v>
      </c>
      <c r="I41" s="18">
        <v>-119.5</v>
      </c>
      <c r="J41" s="18">
        <v>92.8</v>
      </c>
      <c r="K41" s="18">
        <v>137.6</v>
      </c>
      <c r="L41" s="18">
        <v>34.7</v>
      </c>
      <c r="M41" s="17">
        <v>0.0479</v>
      </c>
      <c r="N41" s="18" t="s">
        <v>55</v>
      </c>
      <c r="O41" s="18">
        <f t="shared" si="0"/>
        <v>55.3</v>
      </c>
      <c r="P41" s="19">
        <v>-10.85</v>
      </c>
      <c r="Q41" s="19">
        <v>0</v>
      </c>
      <c r="R41">
        <v>0.25</v>
      </c>
      <c r="S41" t="s">
        <v>56</v>
      </c>
      <c r="T41" t="s">
        <v>59</v>
      </c>
      <c r="U41" t="s">
        <v>15</v>
      </c>
    </row>
    <row r="42" spans="1:21" ht="12">
      <c r="A42" s="16">
        <v>36595</v>
      </c>
      <c r="B42" s="16">
        <v>2007</v>
      </c>
      <c r="C42" s="16">
        <v>4</v>
      </c>
      <c r="D42" s="16">
        <v>2</v>
      </c>
      <c r="E42" s="17">
        <v>12.523</v>
      </c>
      <c r="F42">
        <v>4.439</v>
      </c>
      <c r="G42">
        <v>0.027</v>
      </c>
      <c r="H42" s="19">
        <v>10.07</v>
      </c>
      <c r="I42" s="18">
        <v>-118.9</v>
      </c>
      <c r="J42" s="18">
        <v>92</v>
      </c>
      <c r="K42" s="18">
        <v>138.3</v>
      </c>
      <c r="L42" s="18">
        <v>35.3</v>
      </c>
      <c r="M42" s="17">
        <v>0.0481</v>
      </c>
      <c r="N42" s="18" t="s">
        <v>55</v>
      </c>
      <c r="O42" s="18">
        <f t="shared" si="0"/>
        <v>54.7</v>
      </c>
      <c r="P42" s="19">
        <v>-10.85</v>
      </c>
      <c r="Q42" s="19">
        <v>0</v>
      </c>
      <c r="R42">
        <v>0.25</v>
      </c>
      <c r="S42" t="s">
        <v>56</v>
      </c>
      <c r="T42" t="s">
        <v>59</v>
      </c>
      <c r="U42" t="s">
        <v>15</v>
      </c>
    </row>
    <row r="43" spans="1:21" ht="12">
      <c r="A43" s="16">
        <v>36596</v>
      </c>
      <c r="B43" s="16">
        <v>2007</v>
      </c>
      <c r="C43" s="16">
        <v>4</v>
      </c>
      <c r="D43" s="16">
        <v>2</v>
      </c>
      <c r="E43" s="17">
        <v>12.583</v>
      </c>
      <c r="F43">
        <v>4.204</v>
      </c>
      <c r="G43">
        <v>0.027</v>
      </c>
      <c r="H43" s="19">
        <v>10.16</v>
      </c>
      <c r="I43" s="18">
        <v>-119.9</v>
      </c>
      <c r="J43" s="18">
        <v>92.7</v>
      </c>
      <c r="K43" s="18">
        <v>139.1</v>
      </c>
      <c r="L43" s="18">
        <v>35.9</v>
      </c>
      <c r="M43" s="17">
        <v>0.0482</v>
      </c>
      <c r="N43" s="18" t="s">
        <v>55</v>
      </c>
      <c r="O43" s="18">
        <f t="shared" si="0"/>
        <v>54.1</v>
      </c>
      <c r="P43" s="19">
        <v>-10.85</v>
      </c>
      <c r="Q43" s="19">
        <v>0</v>
      </c>
      <c r="R43">
        <v>0.25</v>
      </c>
      <c r="S43" t="s">
        <v>56</v>
      </c>
      <c r="T43" t="s">
        <v>59</v>
      </c>
      <c r="U43" t="s">
        <v>15</v>
      </c>
    </row>
    <row r="44" spans="1:21" ht="12">
      <c r="A44" s="16">
        <v>36597</v>
      </c>
      <c r="B44" s="16">
        <v>2007</v>
      </c>
      <c r="C44" s="16">
        <v>4</v>
      </c>
      <c r="D44" s="16">
        <v>2</v>
      </c>
      <c r="E44" s="17">
        <v>12.643</v>
      </c>
      <c r="F44">
        <v>4.49</v>
      </c>
      <c r="G44">
        <v>0.028</v>
      </c>
      <c r="H44" s="19">
        <v>10.04</v>
      </c>
      <c r="I44" s="18">
        <v>-118.9</v>
      </c>
      <c r="J44" s="18">
        <v>92.8</v>
      </c>
      <c r="K44" s="18">
        <v>139.8</v>
      </c>
      <c r="L44" s="18">
        <v>36.4</v>
      </c>
      <c r="M44" s="17">
        <v>0.0484</v>
      </c>
      <c r="N44" s="18" t="s">
        <v>55</v>
      </c>
      <c r="O44" s="18">
        <f t="shared" si="0"/>
        <v>53.6</v>
      </c>
      <c r="P44" s="19">
        <v>-10.85</v>
      </c>
      <c r="Q44" s="19">
        <v>0</v>
      </c>
      <c r="R44">
        <v>0.25</v>
      </c>
      <c r="S44" t="s">
        <v>56</v>
      </c>
      <c r="T44" t="s">
        <v>59</v>
      </c>
      <c r="U44" t="s">
        <v>15</v>
      </c>
    </row>
    <row r="45" spans="1:21" ht="12">
      <c r="A45" s="16">
        <v>36599</v>
      </c>
      <c r="B45" s="16">
        <v>2007</v>
      </c>
      <c r="C45" s="16">
        <v>4</v>
      </c>
      <c r="D45" s="16">
        <v>2</v>
      </c>
      <c r="E45" s="17">
        <v>12.783</v>
      </c>
      <c r="F45">
        <v>4.159</v>
      </c>
      <c r="G45">
        <v>0.029</v>
      </c>
      <c r="H45" s="19">
        <v>10.21</v>
      </c>
      <c r="I45" s="18">
        <v>-119.4</v>
      </c>
      <c r="J45" s="18">
        <v>93.5</v>
      </c>
      <c r="K45" s="18">
        <v>141.7</v>
      </c>
      <c r="L45" s="18">
        <v>37.7</v>
      </c>
      <c r="M45" s="17">
        <v>0.0488</v>
      </c>
      <c r="N45" s="18" t="s">
        <v>55</v>
      </c>
      <c r="O45" s="18">
        <f t="shared" si="0"/>
        <v>52.3</v>
      </c>
      <c r="P45" s="19">
        <v>-10.85</v>
      </c>
      <c r="Q45" s="19">
        <v>0</v>
      </c>
      <c r="R45">
        <v>0.25</v>
      </c>
      <c r="S45" t="s">
        <v>56</v>
      </c>
      <c r="T45" t="s">
        <v>59</v>
      </c>
      <c r="U45" t="s">
        <v>15</v>
      </c>
    </row>
    <row r="46" spans="1:21" ht="12">
      <c r="A46" s="16">
        <v>36600</v>
      </c>
      <c r="B46" s="16">
        <v>2007</v>
      </c>
      <c r="C46" s="16">
        <v>4</v>
      </c>
      <c r="D46" s="16">
        <v>2</v>
      </c>
      <c r="E46" s="17">
        <v>12.875</v>
      </c>
      <c r="F46">
        <v>0.892</v>
      </c>
      <c r="G46">
        <v>0.018</v>
      </c>
      <c r="H46" s="19">
        <v>10.37</v>
      </c>
      <c r="I46" s="18">
        <v>-118.2</v>
      </c>
      <c r="J46" s="18">
        <v>95.1</v>
      </c>
      <c r="K46" s="18">
        <v>141.7</v>
      </c>
      <c r="L46" s="18">
        <v>48</v>
      </c>
      <c r="M46" s="17">
        <v>0.0491</v>
      </c>
      <c r="N46" s="18" t="s">
        <v>55</v>
      </c>
      <c r="O46" s="18">
        <f t="shared" si="0"/>
        <v>42</v>
      </c>
      <c r="P46" s="19">
        <v>-10.85</v>
      </c>
      <c r="Q46" s="19">
        <v>0</v>
      </c>
      <c r="R46">
        <v>0.25</v>
      </c>
      <c r="S46" t="s">
        <v>56</v>
      </c>
      <c r="T46" t="s">
        <v>59</v>
      </c>
      <c r="U46" t="s">
        <v>60</v>
      </c>
    </row>
    <row r="47" spans="1:21" ht="12">
      <c r="A47" s="16">
        <v>36619</v>
      </c>
      <c r="B47" s="16">
        <v>2007</v>
      </c>
      <c r="C47" s="16">
        <v>4</v>
      </c>
      <c r="D47" s="16">
        <v>2</v>
      </c>
      <c r="E47" s="17">
        <v>14.097</v>
      </c>
      <c r="F47">
        <v>5.446</v>
      </c>
      <c r="G47">
        <v>0.034</v>
      </c>
      <c r="H47" s="19">
        <v>10.01</v>
      </c>
      <c r="I47" s="18">
        <v>-119.8</v>
      </c>
      <c r="J47" s="18">
        <v>96.5</v>
      </c>
      <c r="K47" s="18">
        <v>163.3</v>
      </c>
      <c r="L47" s="18">
        <v>46.4</v>
      </c>
      <c r="M47" s="17">
        <v>0.0473</v>
      </c>
      <c r="N47" s="18" t="s">
        <v>55</v>
      </c>
      <c r="O47" s="18">
        <f t="shared" si="0"/>
        <v>43.6</v>
      </c>
      <c r="P47" s="19">
        <v>-10.85</v>
      </c>
      <c r="Q47" s="19">
        <v>0</v>
      </c>
      <c r="R47">
        <v>0.25</v>
      </c>
      <c r="S47" t="s">
        <v>56</v>
      </c>
      <c r="T47" t="s">
        <v>59</v>
      </c>
      <c r="U47" t="s">
        <v>15</v>
      </c>
    </row>
    <row r="48" spans="1:21" ht="12">
      <c r="A48" s="16">
        <v>36620</v>
      </c>
      <c r="B48" s="16">
        <v>2007</v>
      </c>
      <c r="C48" s="16">
        <v>4</v>
      </c>
      <c r="D48" s="16">
        <v>2</v>
      </c>
      <c r="E48" s="17">
        <v>14.219</v>
      </c>
      <c r="F48">
        <v>0.973</v>
      </c>
      <c r="G48">
        <v>0.016</v>
      </c>
      <c r="H48" s="19">
        <v>10</v>
      </c>
      <c r="I48" s="18">
        <v>-119.1</v>
      </c>
      <c r="J48" s="18">
        <v>99.8</v>
      </c>
      <c r="K48" s="18">
        <v>170.9</v>
      </c>
      <c r="L48" s="18">
        <v>55.8</v>
      </c>
      <c r="M48" s="17">
        <v>0.0464</v>
      </c>
      <c r="N48" s="18" t="s">
        <v>55</v>
      </c>
      <c r="O48" s="18">
        <f t="shared" si="0"/>
        <v>34.2</v>
      </c>
      <c r="P48" s="19">
        <v>-10.85</v>
      </c>
      <c r="Q48" s="19">
        <v>0</v>
      </c>
      <c r="R48">
        <v>0.25</v>
      </c>
      <c r="S48" t="s">
        <v>56</v>
      </c>
      <c r="T48" t="s">
        <v>59</v>
      </c>
      <c r="U48" t="s">
        <v>60</v>
      </c>
    </row>
    <row r="49" spans="1:21" ht="12">
      <c r="A49" s="16">
        <v>36639</v>
      </c>
      <c r="B49" s="16">
        <v>2007</v>
      </c>
      <c r="C49" s="16">
        <v>4</v>
      </c>
      <c r="D49" s="16">
        <v>2</v>
      </c>
      <c r="E49" s="17">
        <v>15.447</v>
      </c>
      <c r="F49">
        <v>7.873</v>
      </c>
      <c r="G49">
        <v>0.038</v>
      </c>
      <c r="H49" s="19">
        <v>10.08</v>
      </c>
      <c r="I49" s="18">
        <v>-117.1</v>
      </c>
      <c r="J49" s="18">
        <v>98</v>
      </c>
      <c r="K49" s="18">
        <v>190.7</v>
      </c>
      <c r="L49" s="18">
        <v>47.5</v>
      </c>
      <c r="M49" s="17">
        <v>0.0416</v>
      </c>
      <c r="N49" s="18" t="s">
        <v>55</v>
      </c>
      <c r="O49" s="18">
        <f t="shared" si="0"/>
        <v>42.5</v>
      </c>
      <c r="P49" s="19">
        <v>-10.85</v>
      </c>
      <c r="Q49" s="19">
        <v>0</v>
      </c>
      <c r="R49">
        <v>0.25</v>
      </c>
      <c r="S49" t="s">
        <v>56</v>
      </c>
      <c r="T49" t="s">
        <v>59</v>
      </c>
      <c r="U49" t="s">
        <v>15</v>
      </c>
    </row>
    <row r="50" spans="1:21" ht="12">
      <c r="A50" s="16">
        <v>36640</v>
      </c>
      <c r="B50" s="16">
        <v>2007</v>
      </c>
      <c r="C50" s="16">
        <v>4</v>
      </c>
      <c r="D50" s="16">
        <v>2</v>
      </c>
      <c r="E50" s="17">
        <v>15.561</v>
      </c>
      <c r="F50">
        <v>1.373</v>
      </c>
      <c r="G50">
        <v>0.017</v>
      </c>
      <c r="H50" s="19">
        <v>10.05</v>
      </c>
      <c r="I50" s="18">
        <v>-114.2</v>
      </c>
      <c r="J50" s="18">
        <v>99.2</v>
      </c>
      <c r="K50" s="18">
        <v>204.4</v>
      </c>
      <c r="L50" s="18">
        <v>53.3</v>
      </c>
      <c r="M50" s="17">
        <v>0.0413</v>
      </c>
      <c r="N50" s="18" t="s">
        <v>55</v>
      </c>
      <c r="O50" s="18">
        <f t="shared" si="0"/>
        <v>36.7</v>
      </c>
      <c r="P50" s="19">
        <v>-10.85</v>
      </c>
      <c r="Q50" s="19">
        <v>0</v>
      </c>
      <c r="R50">
        <v>0.25</v>
      </c>
      <c r="S50" t="s">
        <v>56</v>
      </c>
      <c r="T50" t="s">
        <v>59</v>
      </c>
      <c r="U50" t="s">
        <v>60</v>
      </c>
    </row>
    <row r="51" spans="1:21" ht="12">
      <c r="A51" s="16">
        <v>36659</v>
      </c>
      <c r="B51" s="16">
        <v>2007</v>
      </c>
      <c r="C51" s="16">
        <v>4</v>
      </c>
      <c r="D51" s="16">
        <v>2</v>
      </c>
      <c r="E51" s="17">
        <v>16.834</v>
      </c>
      <c r="F51">
        <v>6.797</v>
      </c>
      <c r="G51">
        <v>0.044</v>
      </c>
      <c r="H51" s="19">
        <v>10.07</v>
      </c>
      <c r="I51" s="18">
        <v>-116.7</v>
      </c>
      <c r="J51" s="18">
        <v>95.1</v>
      </c>
      <c r="K51" s="18">
        <v>215.1</v>
      </c>
      <c r="L51" s="18">
        <v>39.7</v>
      </c>
      <c r="M51" s="17">
        <v>0.0402</v>
      </c>
      <c r="N51" s="18" t="s">
        <v>55</v>
      </c>
      <c r="O51" s="18">
        <f t="shared" si="0"/>
        <v>50.3</v>
      </c>
      <c r="P51" s="19">
        <v>-10.85</v>
      </c>
      <c r="Q51" s="19">
        <v>0</v>
      </c>
      <c r="R51">
        <v>0.25</v>
      </c>
      <c r="S51" t="s">
        <v>56</v>
      </c>
      <c r="T51" t="s">
        <v>59</v>
      </c>
      <c r="U51" t="s">
        <v>15</v>
      </c>
    </row>
    <row r="52" spans="1:21" ht="12">
      <c r="A52" s="16">
        <v>36660</v>
      </c>
      <c r="B52" s="16">
        <v>2007</v>
      </c>
      <c r="C52" s="16">
        <v>4</v>
      </c>
      <c r="D52" s="16">
        <v>2</v>
      </c>
      <c r="E52" s="17">
        <v>16.921</v>
      </c>
      <c r="F52">
        <v>6.91</v>
      </c>
      <c r="G52">
        <v>0.039</v>
      </c>
      <c r="H52" s="19">
        <v>9.94</v>
      </c>
      <c r="I52" s="18">
        <v>-116.8</v>
      </c>
      <c r="J52" s="18">
        <v>96.2</v>
      </c>
      <c r="K52" s="18">
        <v>216.4</v>
      </c>
      <c r="L52" s="18">
        <v>39</v>
      </c>
      <c r="M52" s="17">
        <v>0.0401</v>
      </c>
      <c r="N52" s="18" t="s">
        <v>55</v>
      </c>
      <c r="O52" s="18">
        <f t="shared" si="0"/>
        <v>51</v>
      </c>
      <c r="P52" s="19">
        <v>-10.85</v>
      </c>
      <c r="Q52" s="19">
        <v>0</v>
      </c>
      <c r="R52">
        <v>0.15</v>
      </c>
      <c r="S52" t="s">
        <v>56</v>
      </c>
      <c r="T52" t="s">
        <v>59</v>
      </c>
      <c r="U52" t="s">
        <v>15</v>
      </c>
    </row>
    <row r="53" spans="1:21" ht="12">
      <c r="A53" s="16">
        <v>36661</v>
      </c>
      <c r="B53" s="16">
        <v>2007</v>
      </c>
      <c r="C53" s="16">
        <v>4</v>
      </c>
      <c r="D53" s="16">
        <v>2</v>
      </c>
      <c r="E53" s="17">
        <v>17.011</v>
      </c>
      <c r="F53">
        <v>1.196</v>
      </c>
      <c r="G53">
        <v>0.017</v>
      </c>
      <c r="H53" s="19">
        <v>10.44</v>
      </c>
      <c r="I53" s="18">
        <v>-116.7</v>
      </c>
      <c r="J53" s="18">
        <v>96.6</v>
      </c>
      <c r="K53" s="18">
        <v>229.5</v>
      </c>
      <c r="L53" s="18">
        <v>40.8</v>
      </c>
      <c r="M53" s="17">
        <v>0.04</v>
      </c>
      <c r="N53" s="18" t="s">
        <v>55</v>
      </c>
      <c r="O53" s="18">
        <f t="shared" si="0"/>
        <v>49.2</v>
      </c>
      <c r="P53" s="19">
        <v>-10.85</v>
      </c>
      <c r="Q53" s="19">
        <v>0</v>
      </c>
      <c r="R53">
        <v>0.15</v>
      </c>
      <c r="S53" t="s">
        <v>56</v>
      </c>
      <c r="T53" t="s">
        <v>59</v>
      </c>
      <c r="U53" t="s">
        <v>60</v>
      </c>
    </row>
    <row r="54" spans="1:21" ht="12">
      <c r="A54" s="16">
        <v>36677</v>
      </c>
      <c r="B54" s="16">
        <v>2007</v>
      </c>
      <c r="C54" s="16">
        <v>4</v>
      </c>
      <c r="D54" s="16">
        <v>2</v>
      </c>
      <c r="E54" s="17">
        <v>18.084</v>
      </c>
      <c r="F54">
        <v>5.064</v>
      </c>
      <c r="G54">
        <v>0.03</v>
      </c>
      <c r="H54" s="19">
        <v>10.14</v>
      </c>
      <c r="I54" s="18">
        <v>-117.3</v>
      </c>
      <c r="J54" s="18">
        <v>96.6</v>
      </c>
      <c r="K54" s="18">
        <v>230.2</v>
      </c>
      <c r="L54" s="18">
        <v>27.7</v>
      </c>
      <c r="M54" s="17">
        <v>0.037</v>
      </c>
      <c r="N54" s="18" t="s">
        <v>55</v>
      </c>
      <c r="O54" s="18">
        <f t="shared" si="0"/>
        <v>62.3</v>
      </c>
      <c r="P54" s="19">
        <v>-10.85</v>
      </c>
      <c r="Q54" s="19">
        <v>0</v>
      </c>
      <c r="R54">
        <v>0.15</v>
      </c>
      <c r="S54" t="s">
        <v>56</v>
      </c>
      <c r="T54" t="s">
        <v>59</v>
      </c>
      <c r="U54" t="s">
        <v>15</v>
      </c>
    </row>
    <row r="55" spans="1:21" ht="12">
      <c r="A55" s="16">
        <v>36678</v>
      </c>
      <c r="B55" s="16">
        <v>2007</v>
      </c>
      <c r="C55" s="16">
        <v>4</v>
      </c>
      <c r="D55" s="16">
        <v>2</v>
      </c>
      <c r="E55" s="17">
        <v>18.163</v>
      </c>
      <c r="F55">
        <v>4.693</v>
      </c>
      <c r="G55">
        <v>0.034</v>
      </c>
      <c r="H55" s="19">
        <v>10</v>
      </c>
      <c r="I55" s="18">
        <v>-118.9</v>
      </c>
      <c r="J55" s="18">
        <v>95.9</v>
      </c>
      <c r="K55" s="18">
        <v>231</v>
      </c>
      <c r="L55" s="18">
        <v>26.8</v>
      </c>
      <c r="M55" s="17">
        <v>0.0371</v>
      </c>
      <c r="N55" s="18" t="s">
        <v>55</v>
      </c>
      <c r="O55" s="18">
        <f t="shared" si="0"/>
        <v>63.2</v>
      </c>
      <c r="P55" s="19">
        <v>-10.85</v>
      </c>
      <c r="Q55" s="19">
        <v>0</v>
      </c>
      <c r="R55">
        <v>0.05</v>
      </c>
      <c r="S55" t="s">
        <v>56</v>
      </c>
      <c r="T55" t="s">
        <v>59</v>
      </c>
      <c r="U55" t="s">
        <v>15</v>
      </c>
    </row>
    <row r="56" spans="1:21" ht="12">
      <c r="A56" s="16">
        <v>36679</v>
      </c>
      <c r="B56" s="16">
        <v>2007</v>
      </c>
      <c r="C56" s="16">
        <v>4</v>
      </c>
      <c r="D56" s="16">
        <v>2</v>
      </c>
      <c r="E56" s="17">
        <v>18.219</v>
      </c>
      <c r="F56">
        <v>0.776</v>
      </c>
      <c r="G56">
        <v>0.025</v>
      </c>
      <c r="H56" s="19">
        <v>10.23</v>
      </c>
      <c r="I56" s="18">
        <v>-118.3</v>
      </c>
      <c r="J56" s="18">
        <v>97.1</v>
      </c>
      <c r="K56" s="18">
        <v>242.1</v>
      </c>
      <c r="L56" s="18">
        <v>26.6</v>
      </c>
      <c r="M56" s="17">
        <v>0.0373</v>
      </c>
      <c r="N56" s="18" t="s">
        <v>55</v>
      </c>
      <c r="O56" s="18">
        <f t="shared" si="0"/>
        <v>63.4</v>
      </c>
      <c r="P56" s="19">
        <v>-10.85</v>
      </c>
      <c r="Q56" s="19">
        <v>0</v>
      </c>
      <c r="R56">
        <v>0.05</v>
      </c>
      <c r="S56" t="s">
        <v>56</v>
      </c>
      <c r="T56" t="s">
        <v>59</v>
      </c>
      <c r="U56" t="s">
        <v>60</v>
      </c>
    </row>
    <row r="57" spans="1:21" ht="12">
      <c r="A57" s="16">
        <v>36681</v>
      </c>
      <c r="B57" s="16">
        <v>2007</v>
      </c>
      <c r="C57" s="16">
        <v>4</v>
      </c>
      <c r="D57" s="16">
        <v>2</v>
      </c>
      <c r="E57" s="17">
        <v>18.386</v>
      </c>
      <c r="F57">
        <v>3.915</v>
      </c>
      <c r="G57">
        <v>0.029</v>
      </c>
      <c r="H57" s="19">
        <v>10.04</v>
      </c>
      <c r="I57" s="18">
        <v>-117.8</v>
      </c>
      <c r="J57" s="18">
        <v>96.4</v>
      </c>
      <c r="K57" s="18">
        <v>233.1</v>
      </c>
      <c r="L57" s="18">
        <v>24.4</v>
      </c>
      <c r="M57" s="17">
        <v>0.0378</v>
      </c>
      <c r="N57" s="18" t="s">
        <v>55</v>
      </c>
      <c r="O57" s="18">
        <f t="shared" si="0"/>
        <v>65.6</v>
      </c>
      <c r="P57" s="19">
        <v>-10.85</v>
      </c>
      <c r="Q57" s="19">
        <v>0</v>
      </c>
      <c r="R57">
        <v>0.05</v>
      </c>
      <c r="S57" t="s">
        <v>56</v>
      </c>
      <c r="T57" t="s">
        <v>59</v>
      </c>
      <c r="U57" t="s">
        <v>15</v>
      </c>
    </row>
    <row r="58" spans="14:15" ht="12">
      <c r="N58" s="18"/>
      <c r="O58" s="18"/>
    </row>
    <row r="59" spans="1:21" ht="12">
      <c r="A59" s="16">
        <v>36725</v>
      </c>
      <c r="B59" s="16">
        <v>2007</v>
      </c>
      <c r="C59" s="16">
        <v>4</v>
      </c>
      <c r="D59" s="16">
        <v>3</v>
      </c>
      <c r="E59" s="17">
        <v>4.947</v>
      </c>
      <c r="F59">
        <v>693.778</v>
      </c>
      <c r="G59">
        <v>3.481</v>
      </c>
      <c r="H59" s="19">
        <v>15.76</v>
      </c>
      <c r="I59" s="18">
        <v>-117</v>
      </c>
      <c r="J59" s="18">
        <v>97.9</v>
      </c>
      <c r="K59" s="18">
        <v>280.4</v>
      </c>
      <c r="L59" s="18">
        <v>31.1</v>
      </c>
      <c r="M59" s="17">
        <v>0.0305</v>
      </c>
      <c r="N59" s="18" t="s">
        <v>55</v>
      </c>
      <c r="O59" s="18">
        <f t="shared" si="0"/>
        <v>58.9</v>
      </c>
      <c r="P59" s="19">
        <v>-10.85</v>
      </c>
      <c r="Q59" s="19">
        <v>0</v>
      </c>
      <c r="R59">
        <v>0.05</v>
      </c>
      <c r="S59" t="s">
        <v>56</v>
      </c>
      <c r="T59" t="s">
        <v>57</v>
      </c>
      <c r="U59" t="s">
        <v>7</v>
      </c>
    </row>
    <row r="60" spans="1:21" ht="12">
      <c r="A60" s="16">
        <v>36726</v>
      </c>
      <c r="B60" s="16">
        <v>2007</v>
      </c>
      <c r="C60" s="16">
        <v>4</v>
      </c>
      <c r="D60" s="16">
        <v>3</v>
      </c>
      <c r="E60" s="17">
        <v>5.086</v>
      </c>
      <c r="F60">
        <v>4.007</v>
      </c>
      <c r="G60">
        <v>0.052</v>
      </c>
      <c r="H60" s="19">
        <v>8.8</v>
      </c>
      <c r="I60" s="18">
        <v>-115.4</v>
      </c>
      <c r="J60" s="18">
        <v>100</v>
      </c>
      <c r="K60" s="18">
        <v>173.9</v>
      </c>
      <c r="L60" s="18">
        <v>55.5</v>
      </c>
      <c r="M60" s="17">
        <v>0.0302</v>
      </c>
      <c r="N60" s="18" t="s">
        <v>55</v>
      </c>
      <c r="O60" s="18">
        <f t="shared" si="0"/>
        <v>34.5</v>
      </c>
      <c r="P60" s="19">
        <v>-10.85</v>
      </c>
      <c r="Q60" s="19">
        <v>0</v>
      </c>
      <c r="R60">
        <v>0.05</v>
      </c>
      <c r="S60" t="s">
        <v>56</v>
      </c>
      <c r="T60" t="s">
        <v>57</v>
      </c>
      <c r="U60" t="s">
        <v>58</v>
      </c>
    </row>
    <row r="61" spans="1:21" ht="12">
      <c r="A61" s="16">
        <v>36727</v>
      </c>
      <c r="B61" s="16">
        <v>2007</v>
      </c>
      <c r="C61" s="16">
        <v>4</v>
      </c>
      <c r="D61" s="16">
        <v>3</v>
      </c>
      <c r="E61" s="17">
        <v>5.131</v>
      </c>
      <c r="F61">
        <v>4.205</v>
      </c>
      <c r="G61">
        <v>0.06</v>
      </c>
      <c r="H61" s="19">
        <v>8.52</v>
      </c>
      <c r="I61" s="18">
        <v>-115.4</v>
      </c>
      <c r="J61" s="18">
        <v>100.4</v>
      </c>
      <c r="K61" s="18">
        <v>175</v>
      </c>
      <c r="L61" s="18">
        <v>55.6</v>
      </c>
      <c r="M61" s="17">
        <v>0.0301</v>
      </c>
      <c r="N61" s="18" t="s">
        <v>55</v>
      </c>
      <c r="O61" s="18">
        <f t="shared" si="0"/>
        <v>34.4</v>
      </c>
      <c r="P61" s="19">
        <v>-10.85</v>
      </c>
      <c r="Q61" s="19">
        <v>0</v>
      </c>
      <c r="R61">
        <v>0.15</v>
      </c>
      <c r="S61" t="s">
        <v>56</v>
      </c>
      <c r="T61" t="s">
        <v>57</v>
      </c>
      <c r="U61" t="s">
        <v>58</v>
      </c>
    </row>
    <row r="62" spans="1:21" ht="12">
      <c r="A62" s="16">
        <v>36728</v>
      </c>
      <c r="B62" s="16">
        <v>2007</v>
      </c>
      <c r="C62" s="16">
        <v>4</v>
      </c>
      <c r="D62" s="16">
        <v>3</v>
      </c>
      <c r="E62" s="17">
        <v>5.175</v>
      </c>
      <c r="F62">
        <v>4.01</v>
      </c>
      <c r="G62">
        <v>0.047</v>
      </c>
      <c r="H62" s="19">
        <v>8.75</v>
      </c>
      <c r="I62" s="18">
        <v>-117.5</v>
      </c>
      <c r="J62" s="18">
        <v>100.7</v>
      </c>
      <c r="K62" s="18">
        <v>176.1</v>
      </c>
      <c r="L62" s="18">
        <v>55.7</v>
      </c>
      <c r="M62" s="17">
        <v>0.03</v>
      </c>
      <c r="N62" s="18" t="s">
        <v>55</v>
      </c>
      <c r="O62" s="18">
        <f t="shared" si="0"/>
        <v>34.3</v>
      </c>
      <c r="P62" s="19">
        <v>-10.85</v>
      </c>
      <c r="Q62" s="19">
        <v>0</v>
      </c>
      <c r="R62">
        <v>0.25</v>
      </c>
      <c r="S62" t="s">
        <v>56</v>
      </c>
      <c r="T62" t="s">
        <v>57</v>
      </c>
      <c r="U62" t="s">
        <v>58</v>
      </c>
    </row>
    <row r="63" spans="1:21" ht="12">
      <c r="A63" s="16">
        <v>36729</v>
      </c>
      <c r="B63" s="16">
        <v>2007</v>
      </c>
      <c r="C63" s="16">
        <v>4</v>
      </c>
      <c r="D63" s="16">
        <v>3</v>
      </c>
      <c r="E63" s="17">
        <v>5.219</v>
      </c>
      <c r="F63">
        <v>4.449</v>
      </c>
      <c r="G63">
        <v>0.051</v>
      </c>
      <c r="H63" s="19">
        <v>8.99</v>
      </c>
      <c r="I63" s="18">
        <v>-116.3</v>
      </c>
      <c r="J63" s="18">
        <v>100.4</v>
      </c>
      <c r="K63" s="18">
        <v>177.3</v>
      </c>
      <c r="L63" s="18">
        <v>55.7</v>
      </c>
      <c r="M63" s="17">
        <v>0.0299</v>
      </c>
      <c r="N63" s="18" t="s">
        <v>55</v>
      </c>
      <c r="O63" s="18">
        <f t="shared" si="0"/>
        <v>34.3</v>
      </c>
      <c r="P63" s="19">
        <v>-10.85</v>
      </c>
      <c r="Q63" s="19">
        <v>0</v>
      </c>
      <c r="R63">
        <v>0.15</v>
      </c>
      <c r="S63" t="s">
        <v>56</v>
      </c>
      <c r="T63" t="s">
        <v>57</v>
      </c>
      <c r="U63" t="s">
        <v>58</v>
      </c>
    </row>
    <row r="64" spans="1:21" ht="12">
      <c r="A64" s="16">
        <v>36730</v>
      </c>
      <c r="B64" s="16">
        <v>2007</v>
      </c>
      <c r="C64" s="16">
        <v>4</v>
      </c>
      <c r="D64" s="16">
        <v>3</v>
      </c>
      <c r="E64" s="17">
        <v>5.261</v>
      </c>
      <c r="F64">
        <v>3.677</v>
      </c>
      <c r="G64">
        <v>0.056</v>
      </c>
      <c r="H64" s="19">
        <v>8.9</v>
      </c>
      <c r="I64" s="18">
        <v>-115.9</v>
      </c>
      <c r="J64" s="18">
        <v>99.7</v>
      </c>
      <c r="K64" s="18">
        <v>178.3</v>
      </c>
      <c r="L64" s="18">
        <v>55.7</v>
      </c>
      <c r="M64" s="17">
        <v>0.0299</v>
      </c>
      <c r="N64" s="18" t="s">
        <v>55</v>
      </c>
      <c r="O64" s="18">
        <f t="shared" si="0"/>
        <v>34.3</v>
      </c>
      <c r="P64" s="19">
        <v>-10.85</v>
      </c>
      <c r="Q64" s="19">
        <v>0</v>
      </c>
      <c r="R64">
        <v>0</v>
      </c>
      <c r="S64" t="s">
        <v>56</v>
      </c>
      <c r="T64" t="s">
        <v>57</v>
      </c>
      <c r="U64" t="s">
        <v>58</v>
      </c>
    </row>
    <row r="65" spans="1:21" ht="12">
      <c r="A65" s="16">
        <v>36731</v>
      </c>
      <c r="B65" s="16">
        <v>2007</v>
      </c>
      <c r="C65" s="16">
        <v>4</v>
      </c>
      <c r="D65" s="16">
        <v>3</v>
      </c>
      <c r="E65" s="17">
        <v>5.297</v>
      </c>
      <c r="F65">
        <v>4.285</v>
      </c>
      <c r="G65">
        <v>0.06</v>
      </c>
      <c r="H65" s="19">
        <v>8.69</v>
      </c>
      <c r="I65" s="18">
        <v>-115.6</v>
      </c>
      <c r="J65" s="18">
        <v>100.9</v>
      </c>
      <c r="K65" s="18">
        <v>179.3</v>
      </c>
      <c r="L65" s="18">
        <v>55.7</v>
      </c>
      <c r="M65" s="17">
        <v>0.0298</v>
      </c>
      <c r="N65" s="18" t="s">
        <v>55</v>
      </c>
      <c r="O65" s="18">
        <f t="shared" si="0"/>
        <v>34.3</v>
      </c>
      <c r="P65" s="19">
        <v>-10.85</v>
      </c>
      <c r="Q65" s="19">
        <v>0</v>
      </c>
      <c r="R65">
        <v>0.1</v>
      </c>
      <c r="S65" t="s">
        <v>56</v>
      </c>
      <c r="T65" t="s">
        <v>57</v>
      </c>
      <c r="U65" t="s">
        <v>58</v>
      </c>
    </row>
    <row r="66" spans="1:21" ht="12">
      <c r="A66" s="16">
        <v>36732</v>
      </c>
      <c r="B66" s="16">
        <v>2007</v>
      </c>
      <c r="C66" s="16">
        <v>4</v>
      </c>
      <c r="D66" s="16">
        <v>3</v>
      </c>
      <c r="E66" s="17">
        <v>5.355</v>
      </c>
      <c r="F66">
        <v>4.418</v>
      </c>
      <c r="G66">
        <v>0.046</v>
      </c>
      <c r="H66" s="19">
        <v>8.83</v>
      </c>
      <c r="I66" s="18">
        <v>-115.8</v>
      </c>
      <c r="J66" s="18">
        <v>101</v>
      </c>
      <c r="K66" s="18">
        <v>180.8</v>
      </c>
      <c r="L66" s="18">
        <v>55.7</v>
      </c>
      <c r="M66" s="17">
        <v>0.0297</v>
      </c>
      <c r="N66" s="18" t="s">
        <v>55</v>
      </c>
      <c r="O66" s="18">
        <f t="shared" si="0"/>
        <v>34.3</v>
      </c>
      <c r="P66" s="19">
        <v>-10.85</v>
      </c>
      <c r="Q66" s="19">
        <v>0</v>
      </c>
      <c r="R66">
        <v>0.2</v>
      </c>
      <c r="S66" t="s">
        <v>56</v>
      </c>
      <c r="T66" t="s">
        <v>57</v>
      </c>
      <c r="U66" t="s">
        <v>58</v>
      </c>
    </row>
    <row r="67" spans="1:21" ht="12">
      <c r="A67" s="16">
        <v>36736</v>
      </c>
      <c r="B67" s="16">
        <v>2007</v>
      </c>
      <c r="C67" s="16">
        <v>4</v>
      </c>
      <c r="D67" s="16">
        <v>3</v>
      </c>
      <c r="E67" s="17">
        <v>5.669</v>
      </c>
      <c r="F67">
        <v>5.488</v>
      </c>
      <c r="G67">
        <v>0.065</v>
      </c>
      <c r="H67" s="19">
        <v>8.84</v>
      </c>
      <c r="I67" s="18">
        <v>-113.7</v>
      </c>
      <c r="J67" s="18">
        <v>99.1</v>
      </c>
      <c r="K67" s="18">
        <v>100.6</v>
      </c>
      <c r="L67" s="18">
        <v>64.2</v>
      </c>
      <c r="M67" s="17">
        <v>0.0292</v>
      </c>
      <c r="N67" s="18" t="s">
        <v>55</v>
      </c>
      <c r="O67" s="18">
        <f aca="true" t="shared" si="1" ref="O67:O130">90-L67</f>
        <v>25.799999999999997</v>
      </c>
      <c r="P67" s="19">
        <v>-10.85</v>
      </c>
      <c r="Q67" s="19">
        <v>0</v>
      </c>
      <c r="R67">
        <v>0.2</v>
      </c>
      <c r="S67" t="s">
        <v>56</v>
      </c>
      <c r="T67" t="s">
        <v>57</v>
      </c>
      <c r="U67" t="s">
        <v>10</v>
      </c>
    </row>
    <row r="68" spans="1:21" ht="12">
      <c r="A68" s="16">
        <v>36737</v>
      </c>
      <c r="B68" s="16">
        <v>2007</v>
      </c>
      <c r="C68" s="16">
        <v>4</v>
      </c>
      <c r="D68" s="16">
        <v>3</v>
      </c>
      <c r="E68" s="17">
        <v>5.693</v>
      </c>
      <c r="F68">
        <v>5.844</v>
      </c>
      <c r="G68">
        <v>0.073</v>
      </c>
      <c r="H68" s="19">
        <v>9.22</v>
      </c>
      <c r="I68" s="18">
        <v>-113.7</v>
      </c>
      <c r="J68" s="18">
        <v>97.6</v>
      </c>
      <c r="K68" s="18">
        <v>100.9</v>
      </c>
      <c r="L68" s="18">
        <v>64.5</v>
      </c>
      <c r="M68" s="17">
        <v>0.0292</v>
      </c>
      <c r="N68" s="18" t="s">
        <v>55</v>
      </c>
      <c r="O68" s="18">
        <f t="shared" si="1"/>
        <v>25.5</v>
      </c>
      <c r="P68" s="19">
        <v>-10.85</v>
      </c>
      <c r="Q68" s="19">
        <v>0</v>
      </c>
      <c r="R68">
        <v>0.1</v>
      </c>
      <c r="S68" t="s">
        <v>56</v>
      </c>
      <c r="T68" t="s">
        <v>57</v>
      </c>
      <c r="U68" t="s">
        <v>10</v>
      </c>
    </row>
    <row r="69" spans="1:21" ht="12">
      <c r="A69" s="16">
        <v>36738</v>
      </c>
      <c r="B69" s="16">
        <v>2007</v>
      </c>
      <c r="C69" s="16">
        <v>4</v>
      </c>
      <c r="D69" s="16">
        <v>3</v>
      </c>
      <c r="E69" s="17">
        <v>5.719</v>
      </c>
      <c r="F69">
        <v>5.073</v>
      </c>
      <c r="G69">
        <v>0.063</v>
      </c>
      <c r="H69" s="19">
        <v>9.41</v>
      </c>
      <c r="I69" s="18">
        <v>-112.6</v>
      </c>
      <c r="J69" s="18">
        <v>95.6</v>
      </c>
      <c r="K69" s="18">
        <v>101.2</v>
      </c>
      <c r="L69" s="18">
        <v>64.9</v>
      </c>
      <c r="M69" s="17">
        <v>0.0292</v>
      </c>
      <c r="N69" s="18" t="s">
        <v>55</v>
      </c>
      <c r="O69" s="18">
        <f t="shared" si="1"/>
        <v>25.099999999999994</v>
      </c>
      <c r="P69" s="19">
        <v>-10.85</v>
      </c>
      <c r="Q69" s="19">
        <v>0</v>
      </c>
      <c r="R69">
        <v>0</v>
      </c>
      <c r="S69" t="s">
        <v>56</v>
      </c>
      <c r="T69" t="s">
        <v>57</v>
      </c>
      <c r="U69" t="s">
        <v>10</v>
      </c>
    </row>
    <row r="70" spans="1:21" ht="12">
      <c r="A70" s="16">
        <v>36739</v>
      </c>
      <c r="B70" s="16">
        <v>2007</v>
      </c>
      <c r="C70" s="16">
        <v>4</v>
      </c>
      <c r="D70" s="16">
        <v>3</v>
      </c>
      <c r="E70" s="17">
        <v>5.763</v>
      </c>
      <c r="F70">
        <v>5.087</v>
      </c>
      <c r="G70">
        <v>0.057</v>
      </c>
      <c r="H70" s="19">
        <v>8.99</v>
      </c>
      <c r="I70" s="18">
        <v>-114.6</v>
      </c>
      <c r="J70" s="18">
        <v>98.9</v>
      </c>
      <c r="K70" s="18">
        <v>101.7</v>
      </c>
      <c r="L70" s="18">
        <v>65.5</v>
      </c>
      <c r="M70" s="17">
        <v>0.0292</v>
      </c>
      <c r="N70" s="18" t="s">
        <v>55</v>
      </c>
      <c r="O70" s="18">
        <f t="shared" si="1"/>
        <v>24.5</v>
      </c>
      <c r="P70" s="19">
        <v>-10.85</v>
      </c>
      <c r="Q70" s="19">
        <v>0</v>
      </c>
      <c r="R70">
        <v>0.3</v>
      </c>
      <c r="S70" t="s">
        <v>56</v>
      </c>
      <c r="T70" t="s">
        <v>57</v>
      </c>
      <c r="U70" t="s">
        <v>10</v>
      </c>
    </row>
    <row r="71" spans="1:21" ht="12">
      <c r="A71" s="16">
        <v>36758</v>
      </c>
      <c r="B71" s="16">
        <v>2007</v>
      </c>
      <c r="C71" s="16">
        <v>4</v>
      </c>
      <c r="D71" s="16">
        <v>3</v>
      </c>
      <c r="E71" s="17">
        <v>7.875</v>
      </c>
      <c r="F71">
        <v>789.606</v>
      </c>
      <c r="G71">
        <v>6.077</v>
      </c>
      <c r="H71" s="19">
        <v>18.39</v>
      </c>
      <c r="I71" s="18">
        <v>-109.3</v>
      </c>
      <c r="J71" s="18">
        <v>104.3</v>
      </c>
      <c r="K71" s="18">
        <v>257</v>
      </c>
      <c r="L71" s="18">
        <v>77.8</v>
      </c>
      <c r="M71" s="17">
        <v>0.0326</v>
      </c>
      <c r="N71" s="18" t="s">
        <v>55</v>
      </c>
      <c r="O71" s="18">
        <f t="shared" si="1"/>
        <v>12.200000000000003</v>
      </c>
      <c r="P71" s="19">
        <v>-10.85</v>
      </c>
      <c r="Q71" s="19">
        <v>0</v>
      </c>
      <c r="R71">
        <v>0.2</v>
      </c>
      <c r="S71" t="s">
        <v>56</v>
      </c>
      <c r="T71" t="s">
        <v>57</v>
      </c>
      <c r="U71" t="s">
        <v>9</v>
      </c>
    </row>
    <row r="72" spans="1:21" ht="12">
      <c r="A72" s="16">
        <v>36776</v>
      </c>
      <c r="B72" s="16">
        <v>2007</v>
      </c>
      <c r="C72" s="16">
        <v>4</v>
      </c>
      <c r="D72" s="16">
        <v>3</v>
      </c>
      <c r="E72" s="17">
        <v>10.015</v>
      </c>
      <c r="F72">
        <v>811.132</v>
      </c>
      <c r="G72">
        <v>5.305</v>
      </c>
      <c r="H72" s="19">
        <v>17.81</v>
      </c>
      <c r="I72" s="18">
        <v>-112.7</v>
      </c>
      <c r="J72" s="18">
        <v>110.9</v>
      </c>
      <c r="K72" s="18">
        <v>-86.7</v>
      </c>
      <c r="L72" s="18">
        <v>47.7</v>
      </c>
      <c r="M72" s="17">
        <v>0.0296</v>
      </c>
      <c r="N72" s="18" t="s">
        <v>55</v>
      </c>
      <c r="O72" s="18">
        <f t="shared" si="1"/>
        <v>42.3</v>
      </c>
      <c r="P72" s="19">
        <v>-10.85</v>
      </c>
      <c r="Q72" s="19">
        <v>0</v>
      </c>
      <c r="R72">
        <v>0.2</v>
      </c>
      <c r="S72" t="s">
        <v>56</v>
      </c>
      <c r="T72" t="s">
        <v>57</v>
      </c>
      <c r="U72" t="s">
        <v>9</v>
      </c>
    </row>
    <row r="73" spans="1:21" ht="12">
      <c r="A73" s="16">
        <v>36777</v>
      </c>
      <c r="B73" s="16">
        <v>2007</v>
      </c>
      <c r="C73" s="16">
        <v>4</v>
      </c>
      <c r="D73" s="16">
        <v>3</v>
      </c>
      <c r="E73" s="17">
        <v>10.095</v>
      </c>
      <c r="F73">
        <v>823.287</v>
      </c>
      <c r="G73">
        <v>5.123</v>
      </c>
      <c r="H73" s="19">
        <v>17.71</v>
      </c>
      <c r="I73" s="18">
        <v>-111</v>
      </c>
      <c r="J73" s="18">
        <v>108.7</v>
      </c>
      <c r="K73" s="18">
        <v>-86.3</v>
      </c>
      <c r="L73" s="18">
        <v>46.6</v>
      </c>
      <c r="M73" s="17">
        <v>0.0301</v>
      </c>
      <c r="N73" s="18" t="s">
        <v>55</v>
      </c>
      <c r="O73" s="18">
        <f t="shared" si="1"/>
        <v>43.4</v>
      </c>
      <c r="P73" s="19">
        <v>-10.85</v>
      </c>
      <c r="Q73" s="19">
        <v>0</v>
      </c>
      <c r="R73">
        <v>0.2</v>
      </c>
      <c r="S73" t="s">
        <v>56</v>
      </c>
      <c r="T73" t="s">
        <v>57</v>
      </c>
      <c r="U73" t="s">
        <v>9</v>
      </c>
    </row>
    <row r="74" spans="1:21" ht="12">
      <c r="A74" s="16">
        <v>36788</v>
      </c>
      <c r="B74" s="16">
        <v>2007</v>
      </c>
      <c r="C74" s="16">
        <v>4</v>
      </c>
      <c r="D74" s="16">
        <v>3</v>
      </c>
      <c r="E74" s="17">
        <v>11.606</v>
      </c>
      <c r="F74">
        <v>8.104</v>
      </c>
      <c r="G74">
        <v>0.067</v>
      </c>
      <c r="H74" s="19">
        <v>10.09</v>
      </c>
      <c r="I74" s="18">
        <v>-114.8</v>
      </c>
      <c r="J74" s="18">
        <v>107.2</v>
      </c>
      <c r="K74" s="18">
        <v>129</v>
      </c>
      <c r="L74" s="18">
        <v>26.5</v>
      </c>
      <c r="M74" s="17">
        <v>0.0298</v>
      </c>
      <c r="N74" s="18" t="s">
        <v>55</v>
      </c>
      <c r="O74" s="18">
        <f t="shared" si="1"/>
        <v>63.5</v>
      </c>
      <c r="P74" s="19">
        <v>-10.85</v>
      </c>
      <c r="Q74" s="19">
        <v>0</v>
      </c>
      <c r="R74">
        <v>0.2</v>
      </c>
      <c r="S74" t="s">
        <v>56</v>
      </c>
      <c r="T74" t="s">
        <v>59</v>
      </c>
      <c r="U74" t="s">
        <v>15</v>
      </c>
    </row>
    <row r="75" spans="1:21" ht="12">
      <c r="A75" s="16">
        <v>36789</v>
      </c>
      <c r="B75" s="16">
        <v>2007</v>
      </c>
      <c r="C75" s="16">
        <v>4</v>
      </c>
      <c r="D75" s="16">
        <v>3</v>
      </c>
      <c r="E75" s="17">
        <v>11.695</v>
      </c>
      <c r="F75">
        <v>7.551</v>
      </c>
      <c r="G75">
        <v>0.068</v>
      </c>
      <c r="H75" s="19">
        <v>10.03</v>
      </c>
      <c r="I75" s="18">
        <v>-114.5</v>
      </c>
      <c r="J75" s="18">
        <v>106.4</v>
      </c>
      <c r="K75" s="18">
        <v>129.9</v>
      </c>
      <c r="L75" s="18">
        <v>27.5</v>
      </c>
      <c r="M75" s="17">
        <v>0.0295</v>
      </c>
      <c r="N75" s="18" t="s">
        <v>55</v>
      </c>
      <c r="O75" s="18">
        <f t="shared" si="1"/>
        <v>62.5</v>
      </c>
      <c r="P75" s="19">
        <v>-10.85</v>
      </c>
      <c r="Q75" s="19">
        <v>0</v>
      </c>
      <c r="R75">
        <v>0.05</v>
      </c>
      <c r="S75" t="s">
        <v>56</v>
      </c>
      <c r="T75" t="s">
        <v>59</v>
      </c>
      <c r="U75" t="s">
        <v>15</v>
      </c>
    </row>
    <row r="76" spans="1:21" ht="12">
      <c r="A76" s="16">
        <v>36790</v>
      </c>
      <c r="B76" s="16">
        <v>2007</v>
      </c>
      <c r="C76" s="16">
        <v>4</v>
      </c>
      <c r="D76" s="16">
        <v>3</v>
      </c>
      <c r="E76" s="17">
        <v>11.791</v>
      </c>
      <c r="F76">
        <v>8.394</v>
      </c>
      <c r="G76">
        <v>0.068</v>
      </c>
      <c r="H76" s="19">
        <v>10.03</v>
      </c>
      <c r="I76" s="18">
        <v>-115.3</v>
      </c>
      <c r="J76" s="18">
        <v>105.3</v>
      </c>
      <c r="K76" s="18">
        <v>130.8</v>
      </c>
      <c r="L76" s="18">
        <v>28.5</v>
      </c>
      <c r="M76" s="17">
        <v>0.0292</v>
      </c>
      <c r="N76" s="18" t="s">
        <v>55</v>
      </c>
      <c r="O76" s="18">
        <f t="shared" si="1"/>
        <v>61.5</v>
      </c>
      <c r="P76" s="19">
        <v>-10.85</v>
      </c>
      <c r="Q76" s="19">
        <v>0</v>
      </c>
      <c r="R76">
        <v>0.1</v>
      </c>
      <c r="S76" t="s">
        <v>56</v>
      </c>
      <c r="T76" t="s">
        <v>59</v>
      </c>
      <c r="U76" t="s">
        <v>15</v>
      </c>
    </row>
    <row r="77" spans="1:21" ht="12">
      <c r="A77" s="16">
        <v>36792</v>
      </c>
      <c r="B77" s="16">
        <v>2007</v>
      </c>
      <c r="C77" s="16">
        <v>4</v>
      </c>
      <c r="D77" s="16">
        <v>3</v>
      </c>
      <c r="E77" s="17">
        <v>11.952</v>
      </c>
      <c r="F77">
        <v>8.876</v>
      </c>
      <c r="G77">
        <v>0.073</v>
      </c>
      <c r="H77" s="19">
        <v>10.01</v>
      </c>
      <c r="I77" s="18">
        <v>-115.2</v>
      </c>
      <c r="J77" s="18">
        <v>106.2</v>
      </c>
      <c r="K77" s="18">
        <v>132.5</v>
      </c>
      <c r="L77" s="18">
        <v>30.3</v>
      </c>
      <c r="M77" s="17">
        <v>0.0288</v>
      </c>
      <c r="N77" s="18" t="s">
        <v>55</v>
      </c>
      <c r="O77" s="18">
        <f t="shared" si="1"/>
        <v>59.7</v>
      </c>
      <c r="P77" s="19">
        <v>-10.85</v>
      </c>
      <c r="Q77" s="19">
        <v>0</v>
      </c>
      <c r="R77">
        <v>0.1</v>
      </c>
      <c r="S77" t="s">
        <v>56</v>
      </c>
      <c r="T77" t="s">
        <v>59</v>
      </c>
      <c r="U77" t="s">
        <v>15</v>
      </c>
    </row>
    <row r="78" spans="1:21" ht="12">
      <c r="A78" s="16">
        <v>36793</v>
      </c>
      <c r="B78" s="16">
        <v>2007</v>
      </c>
      <c r="C78" s="16">
        <v>4</v>
      </c>
      <c r="D78" s="16">
        <v>3</v>
      </c>
      <c r="E78" s="17">
        <v>12.012</v>
      </c>
      <c r="F78">
        <v>8.863</v>
      </c>
      <c r="G78">
        <v>0.069</v>
      </c>
      <c r="H78" s="19">
        <v>10.1</v>
      </c>
      <c r="I78" s="18">
        <v>-114.6</v>
      </c>
      <c r="J78" s="18">
        <v>106</v>
      </c>
      <c r="K78" s="18">
        <v>133.1</v>
      </c>
      <c r="L78" s="18">
        <v>30.9</v>
      </c>
      <c r="M78" s="17">
        <v>0.0287</v>
      </c>
      <c r="N78" s="18" t="s">
        <v>55</v>
      </c>
      <c r="O78" s="18">
        <f t="shared" si="1"/>
        <v>59.1</v>
      </c>
      <c r="P78" s="19">
        <v>-10.85</v>
      </c>
      <c r="Q78" s="19">
        <v>0</v>
      </c>
      <c r="R78">
        <v>0.1</v>
      </c>
      <c r="S78" t="s">
        <v>56</v>
      </c>
      <c r="T78" t="s">
        <v>59</v>
      </c>
      <c r="U78" t="s">
        <v>15</v>
      </c>
    </row>
    <row r="79" spans="1:21" ht="12">
      <c r="A79" s="16">
        <v>36794</v>
      </c>
      <c r="B79" s="16">
        <v>2007</v>
      </c>
      <c r="C79" s="16">
        <v>4</v>
      </c>
      <c r="D79" s="16">
        <v>3</v>
      </c>
      <c r="E79" s="17">
        <v>12.07</v>
      </c>
      <c r="F79">
        <v>9.243</v>
      </c>
      <c r="G79">
        <v>0.072</v>
      </c>
      <c r="H79" s="19">
        <v>9.99</v>
      </c>
      <c r="I79" s="18">
        <v>-114.8</v>
      </c>
      <c r="J79" s="18">
        <v>105.8</v>
      </c>
      <c r="K79" s="18">
        <v>133.7</v>
      </c>
      <c r="L79" s="18">
        <v>31.5</v>
      </c>
      <c r="M79" s="17">
        <v>0.0285</v>
      </c>
      <c r="N79" s="18" t="s">
        <v>55</v>
      </c>
      <c r="O79" s="18">
        <f t="shared" si="1"/>
        <v>58.5</v>
      </c>
      <c r="P79" s="19">
        <v>-10.85</v>
      </c>
      <c r="Q79" s="19">
        <v>0</v>
      </c>
      <c r="R79">
        <v>0.1</v>
      </c>
      <c r="S79" t="s">
        <v>56</v>
      </c>
      <c r="T79" t="s">
        <v>59</v>
      </c>
      <c r="U79" t="s">
        <v>15</v>
      </c>
    </row>
    <row r="80" spans="1:21" ht="12">
      <c r="A80" s="16">
        <v>36795</v>
      </c>
      <c r="B80" s="16">
        <v>2007</v>
      </c>
      <c r="C80" s="16">
        <v>4</v>
      </c>
      <c r="D80" s="16">
        <v>3</v>
      </c>
      <c r="E80" s="17">
        <v>12.13</v>
      </c>
      <c r="F80">
        <v>9.364</v>
      </c>
      <c r="G80">
        <v>0.071</v>
      </c>
      <c r="H80" s="19">
        <v>10.12</v>
      </c>
      <c r="I80" s="18">
        <v>-114.7</v>
      </c>
      <c r="J80" s="18">
        <v>106.1</v>
      </c>
      <c r="K80" s="18">
        <v>134.4</v>
      </c>
      <c r="L80" s="18">
        <v>32.1</v>
      </c>
      <c r="M80" s="17">
        <v>0.0284</v>
      </c>
      <c r="N80" s="18" t="s">
        <v>55</v>
      </c>
      <c r="O80" s="18">
        <f t="shared" si="1"/>
        <v>57.9</v>
      </c>
      <c r="P80" s="19">
        <v>-10.85</v>
      </c>
      <c r="Q80" s="19">
        <v>0</v>
      </c>
      <c r="R80">
        <v>0.1</v>
      </c>
      <c r="S80" t="s">
        <v>56</v>
      </c>
      <c r="T80" t="s">
        <v>59</v>
      </c>
      <c r="U80" t="s">
        <v>15</v>
      </c>
    </row>
    <row r="81" spans="1:21" ht="12">
      <c r="A81" s="16">
        <v>36796</v>
      </c>
      <c r="B81" s="16">
        <v>2007</v>
      </c>
      <c r="C81" s="16">
        <v>4</v>
      </c>
      <c r="D81" s="16">
        <v>3</v>
      </c>
      <c r="E81" s="17">
        <v>12.202</v>
      </c>
      <c r="F81">
        <v>9.871</v>
      </c>
      <c r="G81">
        <v>0.069</v>
      </c>
      <c r="H81" s="19">
        <v>10.13</v>
      </c>
      <c r="I81" s="18">
        <v>-115.2</v>
      </c>
      <c r="J81" s="18">
        <v>106</v>
      </c>
      <c r="K81" s="18">
        <v>135.2</v>
      </c>
      <c r="L81" s="18">
        <v>32.8</v>
      </c>
      <c r="M81" s="17">
        <v>0.0283</v>
      </c>
      <c r="N81" s="18" t="s">
        <v>55</v>
      </c>
      <c r="O81" s="18">
        <f t="shared" si="1"/>
        <v>57.2</v>
      </c>
      <c r="P81" s="19">
        <v>-10.85</v>
      </c>
      <c r="Q81" s="19">
        <v>0</v>
      </c>
      <c r="R81">
        <v>0.1</v>
      </c>
      <c r="S81" t="s">
        <v>56</v>
      </c>
      <c r="T81" t="s">
        <v>59</v>
      </c>
      <c r="U81" t="s">
        <v>15</v>
      </c>
    </row>
    <row r="82" spans="1:21" ht="12">
      <c r="A82" s="16">
        <v>36797</v>
      </c>
      <c r="B82" s="16">
        <v>2007</v>
      </c>
      <c r="C82" s="16">
        <v>4</v>
      </c>
      <c r="D82" s="16">
        <v>3</v>
      </c>
      <c r="E82" s="17">
        <v>12.262</v>
      </c>
      <c r="F82">
        <v>9.945</v>
      </c>
      <c r="G82">
        <v>0.067</v>
      </c>
      <c r="H82" s="19">
        <v>10.15</v>
      </c>
      <c r="I82" s="18">
        <v>-115</v>
      </c>
      <c r="J82" s="18">
        <v>107.3</v>
      </c>
      <c r="K82" s="18">
        <v>135.9</v>
      </c>
      <c r="L82" s="18">
        <v>33.4</v>
      </c>
      <c r="M82" s="17">
        <v>0.0282</v>
      </c>
      <c r="N82" s="18" t="s">
        <v>55</v>
      </c>
      <c r="O82" s="18">
        <f t="shared" si="1"/>
        <v>56.6</v>
      </c>
      <c r="P82" s="19">
        <v>-10.85</v>
      </c>
      <c r="Q82" s="19">
        <v>0</v>
      </c>
      <c r="R82">
        <v>0.1</v>
      </c>
      <c r="S82" t="s">
        <v>56</v>
      </c>
      <c r="T82" t="s">
        <v>59</v>
      </c>
      <c r="U82" t="s">
        <v>15</v>
      </c>
    </row>
    <row r="83" spans="1:21" ht="12">
      <c r="A83" s="16">
        <v>36798</v>
      </c>
      <c r="B83" s="16">
        <v>2007</v>
      </c>
      <c r="C83" s="16">
        <v>4</v>
      </c>
      <c r="D83" s="16">
        <v>3</v>
      </c>
      <c r="E83" s="17">
        <v>12.32</v>
      </c>
      <c r="F83">
        <v>10.244</v>
      </c>
      <c r="G83">
        <v>0.077</v>
      </c>
      <c r="H83" s="19">
        <v>10.02</v>
      </c>
      <c r="I83" s="18">
        <v>-115.4</v>
      </c>
      <c r="J83" s="18">
        <v>106.2</v>
      </c>
      <c r="K83" s="18">
        <v>136.6</v>
      </c>
      <c r="L83" s="18">
        <v>34</v>
      </c>
      <c r="M83" s="17">
        <v>0.0281</v>
      </c>
      <c r="N83" s="18" t="s">
        <v>55</v>
      </c>
      <c r="O83" s="18">
        <f t="shared" si="1"/>
        <v>56</v>
      </c>
      <c r="P83" s="19">
        <v>-10.85</v>
      </c>
      <c r="Q83" s="19">
        <v>0</v>
      </c>
      <c r="R83">
        <v>0.1</v>
      </c>
      <c r="S83" t="s">
        <v>56</v>
      </c>
      <c r="T83" t="s">
        <v>59</v>
      </c>
      <c r="U83" t="s">
        <v>15</v>
      </c>
    </row>
    <row r="84" spans="1:21" ht="12">
      <c r="A84" s="16">
        <v>36799</v>
      </c>
      <c r="B84" s="16">
        <v>2007</v>
      </c>
      <c r="C84" s="16">
        <v>4</v>
      </c>
      <c r="D84" s="16">
        <v>3</v>
      </c>
      <c r="E84" s="17">
        <v>12.38</v>
      </c>
      <c r="F84">
        <v>10.28</v>
      </c>
      <c r="G84">
        <v>0.074</v>
      </c>
      <c r="H84" s="19">
        <v>10.06</v>
      </c>
      <c r="I84" s="18">
        <v>-115.4</v>
      </c>
      <c r="J84" s="18">
        <v>106.8</v>
      </c>
      <c r="K84" s="18">
        <v>137.3</v>
      </c>
      <c r="L84" s="18">
        <v>34.5</v>
      </c>
      <c r="M84" s="17">
        <v>0.028</v>
      </c>
      <c r="N84" s="18" t="s">
        <v>55</v>
      </c>
      <c r="O84" s="18">
        <f t="shared" si="1"/>
        <v>55.5</v>
      </c>
      <c r="P84" s="19">
        <v>-10.85</v>
      </c>
      <c r="Q84" s="19">
        <v>0</v>
      </c>
      <c r="R84">
        <v>0.1</v>
      </c>
      <c r="S84" t="s">
        <v>56</v>
      </c>
      <c r="T84" t="s">
        <v>59</v>
      </c>
      <c r="U84" t="s">
        <v>15</v>
      </c>
    </row>
    <row r="85" spans="1:21" ht="12">
      <c r="A85" s="16">
        <v>36800</v>
      </c>
      <c r="B85" s="16">
        <v>2007</v>
      </c>
      <c r="C85" s="16">
        <v>4</v>
      </c>
      <c r="D85" s="16">
        <v>3</v>
      </c>
      <c r="E85" s="17">
        <v>12.453</v>
      </c>
      <c r="F85">
        <v>10.752</v>
      </c>
      <c r="G85">
        <v>0.073</v>
      </c>
      <c r="H85" s="19">
        <v>10.04</v>
      </c>
      <c r="I85" s="18">
        <v>-115</v>
      </c>
      <c r="J85" s="18">
        <v>106.1</v>
      </c>
      <c r="K85" s="18">
        <v>138.2</v>
      </c>
      <c r="L85" s="18">
        <v>35.2</v>
      </c>
      <c r="M85" s="17">
        <v>0.0278</v>
      </c>
      <c r="N85" s="18" t="s">
        <v>55</v>
      </c>
      <c r="O85" s="18">
        <f t="shared" si="1"/>
        <v>54.8</v>
      </c>
      <c r="P85" s="19">
        <v>-10.85</v>
      </c>
      <c r="Q85" s="19">
        <v>0</v>
      </c>
      <c r="R85">
        <v>0.1</v>
      </c>
      <c r="S85" t="s">
        <v>56</v>
      </c>
      <c r="T85" t="s">
        <v>59</v>
      </c>
      <c r="U85" t="s">
        <v>15</v>
      </c>
    </row>
    <row r="86" spans="1:21" ht="12">
      <c r="A86" s="16">
        <v>36801</v>
      </c>
      <c r="B86" s="16">
        <v>2007</v>
      </c>
      <c r="C86" s="16">
        <v>4</v>
      </c>
      <c r="D86" s="16">
        <v>3</v>
      </c>
      <c r="E86" s="17">
        <v>12.512</v>
      </c>
      <c r="F86">
        <v>10.526</v>
      </c>
      <c r="G86">
        <v>0.074</v>
      </c>
      <c r="H86" s="19">
        <v>10.02</v>
      </c>
      <c r="I86" s="18">
        <v>-116.2</v>
      </c>
      <c r="J86" s="18">
        <v>106</v>
      </c>
      <c r="K86" s="18">
        <v>139</v>
      </c>
      <c r="L86" s="18">
        <v>35.8</v>
      </c>
      <c r="M86" s="17">
        <v>0.0277</v>
      </c>
      <c r="N86" s="18" t="s">
        <v>55</v>
      </c>
      <c r="O86" s="18">
        <f t="shared" si="1"/>
        <v>54.2</v>
      </c>
      <c r="P86" s="19">
        <v>-10.85</v>
      </c>
      <c r="Q86" s="19">
        <v>0</v>
      </c>
      <c r="R86">
        <v>0.1</v>
      </c>
      <c r="S86" t="s">
        <v>56</v>
      </c>
      <c r="T86" t="s">
        <v>59</v>
      </c>
      <c r="U86" t="s">
        <v>15</v>
      </c>
    </row>
    <row r="87" spans="1:21" ht="12">
      <c r="A87" s="16">
        <v>36802</v>
      </c>
      <c r="B87" s="16">
        <v>2007</v>
      </c>
      <c r="C87" s="16">
        <v>4</v>
      </c>
      <c r="D87" s="16">
        <v>3</v>
      </c>
      <c r="E87" s="17">
        <v>12.573</v>
      </c>
      <c r="F87">
        <v>10.698</v>
      </c>
      <c r="G87">
        <v>0.078</v>
      </c>
      <c r="H87" s="19">
        <v>10.08</v>
      </c>
      <c r="I87" s="18">
        <v>-115.3</v>
      </c>
      <c r="J87" s="18">
        <v>107.2</v>
      </c>
      <c r="K87" s="18">
        <v>139.7</v>
      </c>
      <c r="L87" s="18">
        <v>36.4</v>
      </c>
      <c r="M87" s="17">
        <v>0.0276</v>
      </c>
      <c r="N87" s="18" t="s">
        <v>55</v>
      </c>
      <c r="O87" s="18">
        <f t="shared" si="1"/>
        <v>53.6</v>
      </c>
      <c r="P87" s="19">
        <v>-10.85</v>
      </c>
      <c r="Q87" s="19">
        <v>0</v>
      </c>
      <c r="R87">
        <v>0.1</v>
      </c>
      <c r="S87" t="s">
        <v>56</v>
      </c>
      <c r="T87" t="s">
        <v>59</v>
      </c>
      <c r="U87" t="s">
        <v>15</v>
      </c>
    </row>
    <row r="88" spans="1:21" ht="12">
      <c r="A88" s="16">
        <v>36803</v>
      </c>
      <c r="B88" s="16">
        <v>2007</v>
      </c>
      <c r="C88" s="16">
        <v>4</v>
      </c>
      <c r="D88" s="16">
        <v>3</v>
      </c>
      <c r="E88" s="17">
        <v>12.632</v>
      </c>
      <c r="F88">
        <v>11.095</v>
      </c>
      <c r="G88">
        <v>0.079</v>
      </c>
      <c r="H88" s="19">
        <v>10.06</v>
      </c>
      <c r="I88" s="18">
        <v>-115.8</v>
      </c>
      <c r="J88" s="18">
        <v>106.3</v>
      </c>
      <c r="K88" s="18">
        <v>140.5</v>
      </c>
      <c r="L88" s="18">
        <v>36.9</v>
      </c>
      <c r="M88" s="17">
        <v>0.0274</v>
      </c>
      <c r="N88" s="18" t="s">
        <v>55</v>
      </c>
      <c r="O88" s="18">
        <f t="shared" si="1"/>
        <v>53.1</v>
      </c>
      <c r="P88" s="19">
        <v>-10.85</v>
      </c>
      <c r="Q88" s="19">
        <v>0</v>
      </c>
      <c r="R88">
        <v>0.1</v>
      </c>
      <c r="S88" t="s">
        <v>56</v>
      </c>
      <c r="T88" t="s">
        <v>59</v>
      </c>
      <c r="U88" t="s">
        <v>15</v>
      </c>
    </row>
    <row r="89" spans="1:21" ht="12">
      <c r="A89" s="16">
        <v>36805</v>
      </c>
      <c r="B89" s="16">
        <v>2007</v>
      </c>
      <c r="C89" s="16">
        <v>4</v>
      </c>
      <c r="D89" s="16">
        <v>3</v>
      </c>
      <c r="E89" s="17">
        <v>12.764</v>
      </c>
      <c r="F89">
        <v>11.456</v>
      </c>
      <c r="G89">
        <v>0.074</v>
      </c>
      <c r="H89" s="19">
        <v>10.11</v>
      </c>
      <c r="I89" s="18">
        <v>-116.1</v>
      </c>
      <c r="J89" s="18">
        <v>106.7</v>
      </c>
      <c r="K89" s="18">
        <v>142.3</v>
      </c>
      <c r="L89" s="18">
        <v>38</v>
      </c>
      <c r="M89" s="17">
        <v>0.0271</v>
      </c>
      <c r="N89" s="18" t="s">
        <v>55</v>
      </c>
      <c r="O89" s="18">
        <f t="shared" si="1"/>
        <v>52</v>
      </c>
      <c r="P89" s="19">
        <v>-10.85</v>
      </c>
      <c r="Q89" s="19">
        <v>0</v>
      </c>
      <c r="R89">
        <v>0.05</v>
      </c>
      <c r="S89" t="s">
        <v>56</v>
      </c>
      <c r="T89" t="s">
        <v>59</v>
      </c>
      <c r="U89" t="s">
        <v>15</v>
      </c>
    </row>
    <row r="90" spans="1:21" ht="12">
      <c r="A90" s="16">
        <v>36806</v>
      </c>
      <c r="B90" s="16">
        <v>2007</v>
      </c>
      <c r="C90" s="16">
        <v>4</v>
      </c>
      <c r="D90" s="16">
        <v>3</v>
      </c>
      <c r="E90" s="17">
        <v>12.847</v>
      </c>
      <c r="F90">
        <v>1.981</v>
      </c>
      <c r="G90">
        <v>0.021</v>
      </c>
      <c r="H90" s="19">
        <v>10.01</v>
      </c>
      <c r="I90" s="18">
        <v>-115.2</v>
      </c>
      <c r="J90" s="18">
        <v>108.3</v>
      </c>
      <c r="K90" s="18">
        <v>142.2</v>
      </c>
      <c r="L90" s="18">
        <v>48.2</v>
      </c>
      <c r="M90" s="17">
        <v>0.0269</v>
      </c>
      <c r="N90" s="18" t="s">
        <v>55</v>
      </c>
      <c r="O90" s="18">
        <f t="shared" si="1"/>
        <v>41.8</v>
      </c>
      <c r="P90" s="19">
        <v>-10.85</v>
      </c>
      <c r="Q90" s="19">
        <v>0</v>
      </c>
      <c r="R90">
        <v>0.05</v>
      </c>
      <c r="S90" t="s">
        <v>56</v>
      </c>
      <c r="T90" t="s">
        <v>59</v>
      </c>
      <c r="U90" t="s">
        <v>60</v>
      </c>
    </row>
    <row r="91" spans="1:21" ht="12">
      <c r="A91" s="16">
        <v>36826</v>
      </c>
      <c r="B91" s="16">
        <v>2007</v>
      </c>
      <c r="C91" s="16">
        <v>4</v>
      </c>
      <c r="D91" s="16">
        <v>3</v>
      </c>
      <c r="E91" s="17">
        <v>14.101</v>
      </c>
      <c r="F91">
        <v>13.082</v>
      </c>
      <c r="G91">
        <v>0.084</v>
      </c>
      <c r="H91" s="19">
        <v>10.17</v>
      </c>
      <c r="I91" s="18">
        <v>-116.6</v>
      </c>
      <c r="J91" s="18">
        <v>109.4</v>
      </c>
      <c r="K91" s="18">
        <v>164.6</v>
      </c>
      <c r="L91" s="18">
        <v>46.7</v>
      </c>
      <c r="M91" s="17">
        <v>0.0264</v>
      </c>
      <c r="N91" s="18" t="s">
        <v>55</v>
      </c>
      <c r="O91" s="18">
        <f t="shared" si="1"/>
        <v>43.3</v>
      </c>
      <c r="P91" s="19">
        <v>-10.85</v>
      </c>
      <c r="Q91" s="19">
        <v>0</v>
      </c>
      <c r="R91">
        <v>0.05</v>
      </c>
      <c r="S91" t="s">
        <v>56</v>
      </c>
      <c r="T91" t="s">
        <v>59</v>
      </c>
      <c r="U91" t="s">
        <v>15</v>
      </c>
    </row>
    <row r="92" spans="1:21" ht="12">
      <c r="A92" s="16">
        <v>36828</v>
      </c>
      <c r="B92" s="16">
        <v>2007</v>
      </c>
      <c r="C92" s="16">
        <v>4</v>
      </c>
      <c r="D92" s="16">
        <v>3</v>
      </c>
      <c r="E92" s="17">
        <v>14.231</v>
      </c>
      <c r="F92">
        <v>13.359</v>
      </c>
      <c r="G92">
        <v>0.078</v>
      </c>
      <c r="H92" s="19">
        <v>9.97</v>
      </c>
      <c r="I92" s="18">
        <v>-116</v>
      </c>
      <c r="J92" s="18">
        <v>109.6</v>
      </c>
      <c r="K92" s="18">
        <v>167.1</v>
      </c>
      <c r="L92" s="18">
        <v>47.1</v>
      </c>
      <c r="M92" s="17">
        <v>0.0264</v>
      </c>
      <c r="N92" s="18" t="s">
        <v>55</v>
      </c>
      <c r="O92" s="18">
        <f t="shared" si="1"/>
        <v>42.9</v>
      </c>
      <c r="P92" s="19">
        <v>-10.85</v>
      </c>
      <c r="Q92" s="19">
        <v>0</v>
      </c>
      <c r="R92">
        <v>0.05</v>
      </c>
      <c r="S92" t="s">
        <v>56</v>
      </c>
      <c r="T92" t="s">
        <v>59</v>
      </c>
      <c r="U92" t="s">
        <v>15</v>
      </c>
    </row>
    <row r="93" spans="1:21" ht="12">
      <c r="A93" s="16">
        <v>36829</v>
      </c>
      <c r="B93" s="16">
        <v>2007</v>
      </c>
      <c r="C93" s="16">
        <v>4</v>
      </c>
      <c r="D93" s="16">
        <v>3</v>
      </c>
      <c r="E93" s="17">
        <v>14.29</v>
      </c>
      <c r="F93">
        <v>13.164</v>
      </c>
      <c r="G93">
        <v>0.079</v>
      </c>
      <c r="H93" s="19">
        <v>9.9</v>
      </c>
      <c r="I93" s="18">
        <v>-115.6</v>
      </c>
      <c r="J93" s="18">
        <v>110.1</v>
      </c>
      <c r="K93" s="18">
        <v>168.3</v>
      </c>
      <c r="L93" s="18">
        <v>47.3</v>
      </c>
      <c r="M93" s="17">
        <v>0.0264</v>
      </c>
      <c r="N93" s="18" t="s">
        <v>55</v>
      </c>
      <c r="O93" s="18">
        <f t="shared" si="1"/>
        <v>42.7</v>
      </c>
      <c r="P93" s="19">
        <v>-10.85</v>
      </c>
      <c r="Q93" s="19">
        <v>0</v>
      </c>
      <c r="R93">
        <v>0.05</v>
      </c>
      <c r="S93" t="s">
        <v>56</v>
      </c>
      <c r="T93" t="s">
        <v>59</v>
      </c>
      <c r="U93" t="s">
        <v>15</v>
      </c>
    </row>
    <row r="94" spans="1:21" ht="12">
      <c r="A94" s="16">
        <v>36830</v>
      </c>
      <c r="B94" s="16">
        <v>2007</v>
      </c>
      <c r="C94" s="16">
        <v>4</v>
      </c>
      <c r="D94" s="16">
        <v>3</v>
      </c>
      <c r="E94" s="17">
        <v>14.35</v>
      </c>
      <c r="F94">
        <v>13.243</v>
      </c>
      <c r="G94">
        <v>0.079</v>
      </c>
      <c r="H94" s="19">
        <v>10.04</v>
      </c>
      <c r="I94" s="18">
        <v>-115.2</v>
      </c>
      <c r="J94" s="18">
        <v>110.4</v>
      </c>
      <c r="K94" s="18">
        <v>169.5</v>
      </c>
      <c r="L94" s="18">
        <v>47.5</v>
      </c>
      <c r="M94" s="17">
        <v>0.0265</v>
      </c>
      <c r="N94" s="18" t="s">
        <v>55</v>
      </c>
      <c r="O94" s="18">
        <f t="shared" si="1"/>
        <v>42.5</v>
      </c>
      <c r="P94" s="19">
        <v>-10.85</v>
      </c>
      <c r="Q94" s="19">
        <v>0</v>
      </c>
      <c r="R94">
        <v>0.05</v>
      </c>
      <c r="S94" t="s">
        <v>56</v>
      </c>
      <c r="T94" t="s">
        <v>59</v>
      </c>
      <c r="U94" t="s">
        <v>15</v>
      </c>
    </row>
    <row r="95" spans="1:21" ht="12">
      <c r="A95" s="16">
        <v>36831</v>
      </c>
      <c r="B95" s="16">
        <v>2007</v>
      </c>
      <c r="C95" s="16">
        <v>4</v>
      </c>
      <c r="D95" s="16">
        <v>3</v>
      </c>
      <c r="E95" s="17">
        <v>14.41</v>
      </c>
      <c r="F95">
        <v>13.341</v>
      </c>
      <c r="G95">
        <v>0.088</v>
      </c>
      <c r="H95" s="19">
        <v>9.96</v>
      </c>
      <c r="I95" s="18">
        <v>-115.6</v>
      </c>
      <c r="J95" s="18">
        <v>108.9</v>
      </c>
      <c r="K95" s="18">
        <v>170.8</v>
      </c>
      <c r="L95" s="18">
        <v>47.6</v>
      </c>
      <c r="M95" s="17">
        <v>0.0265</v>
      </c>
      <c r="N95" s="18" t="s">
        <v>55</v>
      </c>
      <c r="O95" s="18">
        <f t="shared" si="1"/>
        <v>42.4</v>
      </c>
      <c r="P95" s="19">
        <v>-10.85</v>
      </c>
      <c r="Q95" s="19">
        <v>0</v>
      </c>
      <c r="R95">
        <v>0.05</v>
      </c>
      <c r="S95" t="s">
        <v>56</v>
      </c>
      <c r="T95" t="s">
        <v>59</v>
      </c>
      <c r="U95" t="s">
        <v>15</v>
      </c>
    </row>
    <row r="96" spans="1:21" ht="12">
      <c r="A96" s="16">
        <v>36832</v>
      </c>
      <c r="B96" s="16">
        <v>2007</v>
      </c>
      <c r="C96" s="16">
        <v>4</v>
      </c>
      <c r="D96" s="16">
        <v>3</v>
      </c>
      <c r="E96" s="17">
        <v>14.463</v>
      </c>
      <c r="F96">
        <v>13.258</v>
      </c>
      <c r="G96">
        <v>0.085</v>
      </c>
      <c r="H96" s="19">
        <v>10.03</v>
      </c>
      <c r="I96" s="18">
        <v>-116.8</v>
      </c>
      <c r="J96" s="18">
        <v>109.2</v>
      </c>
      <c r="K96" s="18">
        <v>171.8</v>
      </c>
      <c r="L96" s="18">
        <v>47.7</v>
      </c>
      <c r="M96" s="17">
        <v>0.0266</v>
      </c>
      <c r="N96" s="18" t="s">
        <v>55</v>
      </c>
      <c r="O96" s="18">
        <f t="shared" si="1"/>
        <v>42.3</v>
      </c>
      <c r="P96" s="19">
        <v>-10.85</v>
      </c>
      <c r="Q96" s="19">
        <v>0</v>
      </c>
      <c r="R96">
        <v>0.05</v>
      </c>
      <c r="S96" t="s">
        <v>56</v>
      </c>
      <c r="T96" t="s">
        <v>59</v>
      </c>
      <c r="U96" t="s">
        <v>15</v>
      </c>
    </row>
    <row r="97" spans="1:21" ht="12">
      <c r="A97" s="16">
        <v>36833</v>
      </c>
      <c r="B97" s="16">
        <v>2007</v>
      </c>
      <c r="C97" s="16">
        <v>4</v>
      </c>
      <c r="D97" s="16">
        <v>3</v>
      </c>
      <c r="E97" s="17">
        <v>14.531</v>
      </c>
      <c r="F97">
        <v>2.182</v>
      </c>
      <c r="G97">
        <v>0.029</v>
      </c>
      <c r="H97" s="19">
        <v>10.21</v>
      </c>
      <c r="I97" s="18">
        <v>-115.3</v>
      </c>
      <c r="J97" s="18">
        <v>109.9</v>
      </c>
      <c r="K97" s="18">
        <v>180.4</v>
      </c>
      <c r="L97" s="18">
        <v>56.3</v>
      </c>
      <c r="M97" s="17">
        <v>0.0266</v>
      </c>
      <c r="N97" s="18" t="s">
        <v>55</v>
      </c>
      <c r="O97" s="18">
        <f t="shared" si="1"/>
        <v>33.7</v>
      </c>
      <c r="P97" s="19">
        <v>-10.85</v>
      </c>
      <c r="Q97" s="19">
        <v>0</v>
      </c>
      <c r="R97">
        <v>0.05</v>
      </c>
      <c r="S97" t="s">
        <v>56</v>
      </c>
      <c r="T97" t="s">
        <v>59</v>
      </c>
      <c r="U97" t="s">
        <v>60</v>
      </c>
    </row>
    <row r="98" spans="1:21" ht="12">
      <c r="A98" s="16">
        <v>36852</v>
      </c>
      <c r="B98" s="16">
        <v>2007</v>
      </c>
      <c r="C98" s="16">
        <v>4</v>
      </c>
      <c r="D98" s="16">
        <v>3</v>
      </c>
      <c r="E98" s="17">
        <v>15.719</v>
      </c>
      <c r="F98">
        <v>13.466</v>
      </c>
      <c r="G98">
        <v>0.081</v>
      </c>
      <c r="H98" s="19">
        <v>10.04</v>
      </c>
      <c r="I98" s="18">
        <v>-117.7</v>
      </c>
      <c r="J98" s="18">
        <v>108.4</v>
      </c>
      <c r="K98" s="18">
        <v>197.3</v>
      </c>
      <c r="L98" s="18">
        <v>46.3</v>
      </c>
      <c r="M98" s="17">
        <v>0.0277</v>
      </c>
      <c r="N98" s="18" t="s">
        <v>55</v>
      </c>
      <c r="O98" s="18">
        <f t="shared" si="1"/>
        <v>43.7</v>
      </c>
      <c r="P98" s="19">
        <v>-10.85</v>
      </c>
      <c r="Q98" s="19">
        <v>0</v>
      </c>
      <c r="R98">
        <v>0.05</v>
      </c>
      <c r="S98" t="s">
        <v>56</v>
      </c>
      <c r="T98" t="s">
        <v>59</v>
      </c>
      <c r="U98" t="s">
        <v>15</v>
      </c>
    </row>
    <row r="99" spans="1:21" ht="12">
      <c r="A99" s="16">
        <v>36853</v>
      </c>
      <c r="B99" s="16">
        <v>2007</v>
      </c>
      <c r="C99" s="16">
        <v>4</v>
      </c>
      <c r="D99" s="16">
        <v>3</v>
      </c>
      <c r="E99" s="17">
        <v>15.773</v>
      </c>
      <c r="F99">
        <v>2.227</v>
      </c>
      <c r="G99">
        <v>0.024</v>
      </c>
      <c r="H99" s="19">
        <v>10.19</v>
      </c>
      <c r="I99" s="18">
        <v>-116.1</v>
      </c>
      <c r="J99" s="18">
        <v>110.1</v>
      </c>
      <c r="K99" s="18">
        <v>210.1</v>
      </c>
      <c r="L99" s="18">
        <v>51.5</v>
      </c>
      <c r="M99" s="17">
        <v>0.0277</v>
      </c>
      <c r="N99" s="18" t="s">
        <v>55</v>
      </c>
      <c r="O99" s="18">
        <f t="shared" si="1"/>
        <v>38.5</v>
      </c>
      <c r="P99" s="19">
        <v>-10.85</v>
      </c>
      <c r="Q99" s="19">
        <v>0</v>
      </c>
      <c r="R99">
        <v>0.05</v>
      </c>
      <c r="S99" t="s">
        <v>56</v>
      </c>
      <c r="T99" t="s">
        <v>59</v>
      </c>
      <c r="U99" t="s">
        <v>60</v>
      </c>
    </row>
    <row r="100" spans="1:21" ht="12">
      <c r="A100" s="16">
        <v>36872</v>
      </c>
      <c r="B100" s="16">
        <v>2007</v>
      </c>
      <c r="C100" s="16">
        <v>4</v>
      </c>
      <c r="D100" s="16">
        <v>3</v>
      </c>
      <c r="E100" s="17">
        <v>16.961</v>
      </c>
      <c r="F100">
        <v>12.726</v>
      </c>
      <c r="G100">
        <v>0.086</v>
      </c>
      <c r="H100" s="19">
        <v>10.03</v>
      </c>
      <c r="I100" s="18">
        <v>-117.8</v>
      </c>
      <c r="J100" s="18">
        <v>106.5</v>
      </c>
      <c r="K100" s="18">
        <v>217.9</v>
      </c>
      <c r="L100" s="18">
        <v>38.1</v>
      </c>
      <c r="M100" s="17">
        <v>0.0299</v>
      </c>
      <c r="N100" s="18" t="s">
        <v>55</v>
      </c>
      <c r="O100" s="18">
        <f t="shared" si="1"/>
        <v>51.9</v>
      </c>
      <c r="P100" s="19">
        <v>-10.85</v>
      </c>
      <c r="Q100" s="19">
        <v>0</v>
      </c>
      <c r="R100">
        <v>0.05</v>
      </c>
      <c r="S100" t="s">
        <v>56</v>
      </c>
      <c r="T100" t="s">
        <v>59</v>
      </c>
      <c r="U100" t="s">
        <v>15</v>
      </c>
    </row>
    <row r="101" spans="1:21" ht="12">
      <c r="A101" s="16">
        <v>36873</v>
      </c>
      <c r="B101" s="16">
        <v>2007</v>
      </c>
      <c r="C101" s="16">
        <v>4</v>
      </c>
      <c r="D101" s="16">
        <v>3</v>
      </c>
      <c r="E101" s="17">
        <v>17.003</v>
      </c>
      <c r="F101">
        <v>12.31</v>
      </c>
      <c r="G101">
        <v>0.082</v>
      </c>
      <c r="H101" s="19">
        <v>10.01</v>
      </c>
      <c r="I101" s="18">
        <v>-117.3</v>
      </c>
      <c r="J101" s="18">
        <v>107</v>
      </c>
      <c r="K101" s="18">
        <v>218.4</v>
      </c>
      <c r="L101" s="18">
        <v>37.8</v>
      </c>
      <c r="M101" s="17">
        <v>0.03</v>
      </c>
      <c r="N101" s="18" t="s">
        <v>55</v>
      </c>
      <c r="O101" s="18">
        <f t="shared" si="1"/>
        <v>52.2</v>
      </c>
      <c r="P101" s="19">
        <v>-10.85</v>
      </c>
      <c r="Q101" s="19">
        <v>0</v>
      </c>
      <c r="R101">
        <v>0</v>
      </c>
      <c r="S101" t="s">
        <v>56</v>
      </c>
      <c r="T101" t="s">
        <v>59</v>
      </c>
      <c r="U101" t="s">
        <v>15</v>
      </c>
    </row>
    <row r="102" spans="1:21" ht="12">
      <c r="A102" s="16">
        <v>36874</v>
      </c>
      <c r="B102" s="16">
        <v>2007</v>
      </c>
      <c r="C102" s="16">
        <v>4</v>
      </c>
      <c r="D102" s="16">
        <v>3</v>
      </c>
      <c r="E102" s="17">
        <v>17.047</v>
      </c>
      <c r="F102">
        <v>11.696</v>
      </c>
      <c r="G102">
        <v>0.075</v>
      </c>
      <c r="H102" s="19">
        <v>9.98</v>
      </c>
      <c r="I102" s="18">
        <v>-118.1</v>
      </c>
      <c r="J102" s="18">
        <v>106.8</v>
      </c>
      <c r="K102" s="18">
        <v>219</v>
      </c>
      <c r="L102" s="18">
        <v>37.4</v>
      </c>
      <c r="M102" s="17">
        <v>0.03</v>
      </c>
      <c r="N102" s="18" t="s">
        <v>55</v>
      </c>
      <c r="O102" s="18">
        <f t="shared" si="1"/>
        <v>52.6</v>
      </c>
      <c r="P102" s="19">
        <v>-10.85</v>
      </c>
      <c r="Q102" s="19">
        <v>0</v>
      </c>
      <c r="R102">
        <v>-0.05</v>
      </c>
      <c r="S102" t="s">
        <v>56</v>
      </c>
      <c r="T102" t="s">
        <v>59</v>
      </c>
      <c r="U102" t="s">
        <v>15</v>
      </c>
    </row>
    <row r="103" spans="1:21" ht="12">
      <c r="A103" s="16">
        <v>36876</v>
      </c>
      <c r="B103" s="16">
        <v>2007</v>
      </c>
      <c r="C103" s="16">
        <v>4</v>
      </c>
      <c r="D103" s="16">
        <v>3</v>
      </c>
      <c r="E103" s="17">
        <v>17.184</v>
      </c>
      <c r="F103">
        <v>11.726</v>
      </c>
      <c r="G103">
        <v>0.072</v>
      </c>
      <c r="H103" s="19">
        <v>9.89</v>
      </c>
      <c r="I103" s="18">
        <v>-118</v>
      </c>
      <c r="J103" s="18">
        <v>107.4</v>
      </c>
      <c r="K103" s="18">
        <v>220.8</v>
      </c>
      <c r="L103" s="18">
        <v>36.1</v>
      </c>
      <c r="M103" s="17">
        <v>0.0303</v>
      </c>
      <c r="N103" s="18" t="s">
        <v>55</v>
      </c>
      <c r="O103" s="18">
        <f t="shared" si="1"/>
        <v>53.9</v>
      </c>
      <c r="P103" s="19">
        <v>-10.85</v>
      </c>
      <c r="Q103" s="19">
        <v>0</v>
      </c>
      <c r="R103">
        <v>-0.05</v>
      </c>
      <c r="S103" t="s">
        <v>56</v>
      </c>
      <c r="T103" t="s">
        <v>59</v>
      </c>
      <c r="U103" t="s">
        <v>15</v>
      </c>
    </row>
    <row r="104" spans="1:21" ht="12">
      <c r="A104" s="16">
        <v>36877</v>
      </c>
      <c r="B104" s="16">
        <v>2007</v>
      </c>
      <c r="C104" s="16">
        <v>4</v>
      </c>
      <c r="D104" s="16">
        <v>3</v>
      </c>
      <c r="E104" s="17">
        <v>17.242</v>
      </c>
      <c r="F104">
        <v>12.077</v>
      </c>
      <c r="G104">
        <v>0.074</v>
      </c>
      <c r="H104" s="19">
        <v>9.89</v>
      </c>
      <c r="I104" s="18">
        <v>-116.8</v>
      </c>
      <c r="J104" s="18">
        <v>106</v>
      </c>
      <c r="K104" s="18">
        <v>221.6</v>
      </c>
      <c r="L104" s="18">
        <v>35.6</v>
      </c>
      <c r="M104" s="17">
        <v>0.0303</v>
      </c>
      <c r="N104" s="18" t="s">
        <v>55</v>
      </c>
      <c r="O104" s="18">
        <f t="shared" si="1"/>
        <v>54.4</v>
      </c>
      <c r="P104" s="19">
        <v>-10.85</v>
      </c>
      <c r="Q104" s="19">
        <v>0</v>
      </c>
      <c r="R104">
        <v>-0.05</v>
      </c>
      <c r="S104" t="s">
        <v>56</v>
      </c>
      <c r="T104" t="s">
        <v>59</v>
      </c>
      <c r="U104" t="s">
        <v>15</v>
      </c>
    </row>
    <row r="105" spans="1:21" ht="12">
      <c r="A105" s="16">
        <v>36878</v>
      </c>
      <c r="B105" s="16">
        <v>2007</v>
      </c>
      <c r="C105" s="16">
        <v>4</v>
      </c>
      <c r="D105" s="16">
        <v>3</v>
      </c>
      <c r="E105" s="17">
        <v>17.302</v>
      </c>
      <c r="F105">
        <v>11.189</v>
      </c>
      <c r="G105">
        <v>0.073</v>
      </c>
      <c r="H105" s="19">
        <v>9.91</v>
      </c>
      <c r="I105" s="18">
        <v>-118.2</v>
      </c>
      <c r="J105" s="18">
        <v>106.3</v>
      </c>
      <c r="K105" s="18">
        <v>222.3</v>
      </c>
      <c r="L105" s="18">
        <v>35</v>
      </c>
      <c r="M105" s="17">
        <v>0.0304</v>
      </c>
      <c r="N105" s="18" t="s">
        <v>55</v>
      </c>
      <c r="O105" s="18">
        <f t="shared" si="1"/>
        <v>55</v>
      </c>
      <c r="P105" s="19">
        <v>-10.85</v>
      </c>
      <c r="Q105" s="19">
        <v>0</v>
      </c>
      <c r="R105">
        <v>-0.05</v>
      </c>
      <c r="S105" t="s">
        <v>56</v>
      </c>
      <c r="T105" t="s">
        <v>59</v>
      </c>
      <c r="U105" t="s">
        <v>15</v>
      </c>
    </row>
    <row r="106" spans="1:21" ht="12">
      <c r="A106" s="16">
        <v>36879</v>
      </c>
      <c r="B106" s="16">
        <v>2007</v>
      </c>
      <c r="C106" s="16">
        <v>4</v>
      </c>
      <c r="D106" s="16">
        <v>3</v>
      </c>
      <c r="E106" s="17">
        <v>17.36</v>
      </c>
      <c r="F106">
        <v>10.707</v>
      </c>
      <c r="G106">
        <v>0.075</v>
      </c>
      <c r="H106" s="19">
        <v>9.93</v>
      </c>
      <c r="I106" s="18">
        <v>-116.3</v>
      </c>
      <c r="J106" s="18">
        <v>107.2</v>
      </c>
      <c r="K106" s="18">
        <v>223</v>
      </c>
      <c r="L106" s="18">
        <v>34.5</v>
      </c>
      <c r="M106" s="17">
        <v>0.0305</v>
      </c>
      <c r="N106" s="18" t="s">
        <v>55</v>
      </c>
      <c r="O106" s="18">
        <f t="shared" si="1"/>
        <v>55.5</v>
      </c>
      <c r="P106" s="19">
        <v>-10.85</v>
      </c>
      <c r="Q106" s="19">
        <v>0</v>
      </c>
      <c r="R106">
        <v>-0.05</v>
      </c>
      <c r="S106" t="s">
        <v>56</v>
      </c>
      <c r="T106" t="s">
        <v>59</v>
      </c>
      <c r="U106" t="s">
        <v>15</v>
      </c>
    </row>
    <row r="107" spans="1:21" ht="12">
      <c r="A107" s="16">
        <v>36880</v>
      </c>
      <c r="B107" s="16">
        <v>2007</v>
      </c>
      <c r="C107" s="16">
        <v>4</v>
      </c>
      <c r="D107" s="16">
        <v>3</v>
      </c>
      <c r="E107" s="17">
        <v>17.417</v>
      </c>
      <c r="F107">
        <v>10.764</v>
      </c>
      <c r="G107">
        <v>0.08</v>
      </c>
      <c r="H107" s="19">
        <v>9.96</v>
      </c>
      <c r="I107" s="18">
        <v>-117.7</v>
      </c>
      <c r="J107" s="18">
        <v>105.7</v>
      </c>
      <c r="K107" s="18">
        <v>223.7</v>
      </c>
      <c r="L107" s="18">
        <v>33.9</v>
      </c>
      <c r="M107" s="17">
        <v>0.0305</v>
      </c>
      <c r="N107" s="18" t="s">
        <v>55</v>
      </c>
      <c r="O107" s="18">
        <f t="shared" si="1"/>
        <v>56.1</v>
      </c>
      <c r="P107" s="19">
        <v>-10.85</v>
      </c>
      <c r="Q107" s="19">
        <v>0</v>
      </c>
      <c r="R107">
        <v>-0.1</v>
      </c>
      <c r="S107" t="s">
        <v>56</v>
      </c>
      <c r="T107" t="s">
        <v>59</v>
      </c>
      <c r="U107" t="s">
        <v>15</v>
      </c>
    </row>
    <row r="108" spans="1:21" ht="12">
      <c r="A108" s="16">
        <v>36881</v>
      </c>
      <c r="B108" s="16">
        <v>2007</v>
      </c>
      <c r="C108" s="16">
        <v>4</v>
      </c>
      <c r="D108" s="16">
        <v>3</v>
      </c>
      <c r="E108" s="17">
        <v>17.463</v>
      </c>
      <c r="F108">
        <v>1.708</v>
      </c>
      <c r="G108">
        <v>0.023</v>
      </c>
      <c r="H108" s="19">
        <v>9.88</v>
      </c>
      <c r="I108" s="18">
        <v>-115.7</v>
      </c>
      <c r="J108" s="18">
        <v>107.1</v>
      </c>
      <c r="K108" s="18">
        <v>235.5</v>
      </c>
      <c r="L108" s="18">
        <v>35.1</v>
      </c>
      <c r="M108" s="17">
        <v>0.0306</v>
      </c>
      <c r="N108" s="18" t="s">
        <v>55</v>
      </c>
      <c r="O108" s="18">
        <f t="shared" si="1"/>
        <v>54.9</v>
      </c>
      <c r="P108" s="19">
        <v>-10.85</v>
      </c>
      <c r="Q108" s="19">
        <v>0</v>
      </c>
      <c r="R108">
        <v>-0.1</v>
      </c>
      <c r="S108" t="s">
        <v>56</v>
      </c>
      <c r="T108" t="s">
        <v>59</v>
      </c>
      <c r="U108" t="s">
        <v>60</v>
      </c>
    </row>
    <row r="109" spans="1:21" ht="12">
      <c r="A109" s="16">
        <v>36896</v>
      </c>
      <c r="B109" s="16">
        <v>2007</v>
      </c>
      <c r="C109" s="16">
        <v>4</v>
      </c>
      <c r="D109" s="16">
        <v>3</v>
      </c>
      <c r="E109" s="17">
        <v>18.399</v>
      </c>
      <c r="F109">
        <v>6.002</v>
      </c>
      <c r="G109">
        <v>0.061</v>
      </c>
      <c r="H109" s="19">
        <v>9.96</v>
      </c>
      <c r="I109" s="18">
        <v>-117.5</v>
      </c>
      <c r="J109" s="18">
        <v>110.1</v>
      </c>
      <c r="K109" s="18">
        <v>233.7</v>
      </c>
      <c r="L109" s="18">
        <v>23.5</v>
      </c>
      <c r="M109" s="17">
        <v>0.0315</v>
      </c>
      <c r="N109" s="18" t="s">
        <v>55</v>
      </c>
      <c r="O109" s="18">
        <f t="shared" si="1"/>
        <v>66.5</v>
      </c>
      <c r="P109" s="19">
        <v>-10.85</v>
      </c>
      <c r="Q109" s="19">
        <v>0</v>
      </c>
      <c r="R109">
        <v>-0.1</v>
      </c>
      <c r="S109" t="s">
        <v>56</v>
      </c>
      <c r="T109" t="s">
        <v>59</v>
      </c>
      <c r="U109" t="s">
        <v>15</v>
      </c>
    </row>
    <row r="110" spans="1:21" ht="12">
      <c r="A110" s="16">
        <v>36897</v>
      </c>
      <c r="B110" s="16">
        <v>2007</v>
      </c>
      <c r="C110" s="16">
        <v>4</v>
      </c>
      <c r="D110" s="16">
        <v>3</v>
      </c>
      <c r="E110" s="17">
        <v>18.441</v>
      </c>
      <c r="F110">
        <v>6.436</v>
      </c>
      <c r="G110">
        <v>0.062</v>
      </c>
      <c r="H110" s="19">
        <v>9.77</v>
      </c>
      <c r="I110" s="18">
        <v>-116.2</v>
      </c>
      <c r="J110" s="18">
        <v>107.3</v>
      </c>
      <c r="K110" s="18">
        <v>234.1</v>
      </c>
      <c r="L110" s="18">
        <v>23</v>
      </c>
      <c r="M110" s="17">
        <v>0.0315</v>
      </c>
      <c r="N110" s="18" t="s">
        <v>55</v>
      </c>
      <c r="O110" s="18">
        <f t="shared" si="1"/>
        <v>67</v>
      </c>
      <c r="P110" s="19">
        <v>-10.85</v>
      </c>
      <c r="Q110" s="19">
        <v>0</v>
      </c>
      <c r="R110">
        <v>-0.2</v>
      </c>
      <c r="S110" t="s">
        <v>56</v>
      </c>
      <c r="T110" t="s">
        <v>59</v>
      </c>
      <c r="U110" t="s">
        <v>15</v>
      </c>
    </row>
    <row r="111" spans="1:21" ht="12">
      <c r="A111" s="16">
        <v>36898</v>
      </c>
      <c r="B111" s="16">
        <v>2007</v>
      </c>
      <c r="C111" s="16">
        <v>4</v>
      </c>
      <c r="D111" s="16">
        <v>3</v>
      </c>
      <c r="E111" s="17">
        <v>18.485</v>
      </c>
      <c r="F111">
        <v>6.62</v>
      </c>
      <c r="G111">
        <v>0.069</v>
      </c>
      <c r="H111" s="19">
        <v>9.63</v>
      </c>
      <c r="I111" s="18">
        <v>-116.4</v>
      </c>
      <c r="J111" s="18">
        <v>109</v>
      </c>
      <c r="K111" s="18">
        <v>234.5</v>
      </c>
      <c r="L111" s="18">
        <v>22.5</v>
      </c>
      <c r="M111" s="17">
        <v>0.0315</v>
      </c>
      <c r="N111" s="18" t="s">
        <v>55</v>
      </c>
      <c r="O111" s="18">
        <f t="shared" si="1"/>
        <v>67.5</v>
      </c>
      <c r="P111" s="19">
        <v>-10.85</v>
      </c>
      <c r="Q111" s="19">
        <v>0</v>
      </c>
      <c r="R111">
        <v>-0.3</v>
      </c>
      <c r="S111" t="s">
        <v>56</v>
      </c>
      <c r="T111" t="s">
        <v>59</v>
      </c>
      <c r="U111" t="s">
        <v>15</v>
      </c>
    </row>
    <row r="112" spans="1:21" ht="12">
      <c r="A112" s="16">
        <v>36899</v>
      </c>
      <c r="B112" s="16">
        <v>2007</v>
      </c>
      <c r="C112" s="16">
        <v>4</v>
      </c>
      <c r="D112" s="16">
        <v>3</v>
      </c>
      <c r="E112" s="17">
        <v>18.525</v>
      </c>
      <c r="F112">
        <v>1.044</v>
      </c>
      <c r="G112">
        <v>0.021</v>
      </c>
      <c r="H112" s="19">
        <v>9.61</v>
      </c>
      <c r="I112" s="18">
        <v>-117.7</v>
      </c>
      <c r="J112" s="18">
        <v>110.8</v>
      </c>
      <c r="K112" s="18">
        <v>245</v>
      </c>
      <c r="L112" s="18">
        <v>22</v>
      </c>
      <c r="M112" s="17">
        <v>0.0315</v>
      </c>
      <c r="N112" s="18" t="s">
        <v>55</v>
      </c>
      <c r="O112" s="18">
        <f t="shared" si="1"/>
        <v>68</v>
      </c>
      <c r="P112" s="19">
        <v>-10.85</v>
      </c>
      <c r="Q112" s="19">
        <v>0</v>
      </c>
      <c r="R112">
        <v>-0.3</v>
      </c>
      <c r="S112" t="s">
        <v>56</v>
      </c>
      <c r="T112" t="s">
        <v>59</v>
      </c>
      <c r="U112" t="s">
        <v>60</v>
      </c>
    </row>
    <row r="113" spans="1:21" ht="12">
      <c r="A113" s="16">
        <v>36944</v>
      </c>
      <c r="B113" s="16">
        <v>2007</v>
      </c>
      <c r="C113" s="16">
        <v>4</v>
      </c>
      <c r="D113" s="16">
        <v>4</v>
      </c>
      <c r="E113" s="17">
        <v>4.65</v>
      </c>
      <c r="F113">
        <v>2.969</v>
      </c>
      <c r="G113">
        <v>0.042</v>
      </c>
      <c r="H113" s="19">
        <v>9.22</v>
      </c>
      <c r="I113" s="18">
        <v>-119.9</v>
      </c>
      <c r="J113" s="18">
        <v>102.9</v>
      </c>
      <c r="K113" s="18">
        <v>93.3</v>
      </c>
      <c r="L113" s="18">
        <v>50.8</v>
      </c>
      <c r="M113" s="17">
        <v>0.0363</v>
      </c>
      <c r="N113" s="18" t="s">
        <v>55</v>
      </c>
      <c r="O113" s="18">
        <f t="shared" si="1"/>
        <v>39.2</v>
      </c>
      <c r="P113" s="19">
        <v>-10.85</v>
      </c>
      <c r="Q113" s="19">
        <v>0</v>
      </c>
      <c r="R113">
        <v>0</v>
      </c>
      <c r="S113" t="s">
        <v>56</v>
      </c>
      <c r="T113" t="s">
        <v>57</v>
      </c>
      <c r="U113" t="s">
        <v>10</v>
      </c>
    </row>
    <row r="114" spans="1:21" ht="12">
      <c r="A114" s="16">
        <v>36945</v>
      </c>
      <c r="B114" s="16">
        <v>2007</v>
      </c>
      <c r="C114" s="16">
        <v>4</v>
      </c>
      <c r="D114" s="16">
        <v>4</v>
      </c>
      <c r="E114" s="17">
        <v>4.717</v>
      </c>
      <c r="F114">
        <v>3.173</v>
      </c>
      <c r="G114">
        <v>0.038</v>
      </c>
      <c r="H114" s="19">
        <v>9.24</v>
      </c>
      <c r="I114" s="18">
        <v>-119</v>
      </c>
      <c r="J114" s="18">
        <v>104.3</v>
      </c>
      <c r="K114" s="18">
        <v>93.7</v>
      </c>
      <c r="L114" s="18">
        <v>51.8</v>
      </c>
      <c r="M114" s="17">
        <v>0.0363</v>
      </c>
      <c r="N114" s="18" t="s">
        <v>55</v>
      </c>
      <c r="O114" s="18">
        <f t="shared" si="1"/>
        <v>38.2</v>
      </c>
      <c r="P114" s="19">
        <v>-10.85</v>
      </c>
      <c r="Q114" s="19">
        <v>0</v>
      </c>
      <c r="R114">
        <v>0</v>
      </c>
      <c r="S114" t="s">
        <v>56</v>
      </c>
      <c r="T114" t="s">
        <v>57</v>
      </c>
      <c r="U114" t="s">
        <v>10</v>
      </c>
    </row>
    <row r="115" spans="1:21" ht="12">
      <c r="A115" s="16">
        <v>36946</v>
      </c>
      <c r="B115" s="16">
        <v>2007</v>
      </c>
      <c r="C115" s="16">
        <v>4</v>
      </c>
      <c r="D115" s="16">
        <v>4</v>
      </c>
      <c r="E115" s="17">
        <v>4.759</v>
      </c>
      <c r="F115">
        <v>2.575</v>
      </c>
      <c r="G115">
        <v>0.037</v>
      </c>
      <c r="H115" s="19">
        <v>9.95</v>
      </c>
      <c r="I115" s="18">
        <v>-119.2</v>
      </c>
      <c r="J115" s="18">
        <v>103.6</v>
      </c>
      <c r="K115" s="18">
        <v>93.9</v>
      </c>
      <c r="L115" s="18">
        <v>52.4</v>
      </c>
      <c r="M115" s="17">
        <v>0.0363</v>
      </c>
      <c r="N115" s="18" t="s">
        <v>55</v>
      </c>
      <c r="O115" s="18">
        <f t="shared" si="1"/>
        <v>37.6</v>
      </c>
      <c r="P115" s="19">
        <v>-10.85</v>
      </c>
      <c r="Q115" s="19">
        <v>0</v>
      </c>
      <c r="R115">
        <v>0.1</v>
      </c>
      <c r="S115" t="s">
        <v>56</v>
      </c>
      <c r="T115" t="s">
        <v>57</v>
      </c>
      <c r="U115" t="s">
        <v>10</v>
      </c>
    </row>
    <row r="116" spans="1:21" ht="12">
      <c r="A116" s="16">
        <v>36947</v>
      </c>
      <c r="B116" s="16">
        <v>2007</v>
      </c>
      <c r="C116" s="16">
        <v>4</v>
      </c>
      <c r="D116" s="16">
        <v>4</v>
      </c>
      <c r="E116" s="17">
        <v>4.803</v>
      </c>
      <c r="F116">
        <v>2.081</v>
      </c>
      <c r="G116">
        <v>0.035</v>
      </c>
      <c r="H116" s="19">
        <v>11.51</v>
      </c>
      <c r="I116" s="18">
        <v>-118.8</v>
      </c>
      <c r="J116" s="18">
        <v>106.2</v>
      </c>
      <c r="K116" s="18">
        <v>94.2</v>
      </c>
      <c r="L116" s="18">
        <v>53</v>
      </c>
      <c r="M116" s="17">
        <v>0.0362</v>
      </c>
      <c r="N116" s="18" t="s">
        <v>55</v>
      </c>
      <c r="O116" s="18">
        <f t="shared" si="1"/>
        <v>37</v>
      </c>
      <c r="P116" s="19">
        <v>-10.85</v>
      </c>
      <c r="Q116" s="19">
        <v>0</v>
      </c>
      <c r="R116">
        <v>0.2</v>
      </c>
      <c r="S116" t="s">
        <v>56</v>
      </c>
      <c r="T116" t="s">
        <v>57</v>
      </c>
      <c r="U116" t="s">
        <v>10</v>
      </c>
    </row>
    <row r="117" spans="1:21" ht="12">
      <c r="A117" s="16">
        <v>36948</v>
      </c>
      <c r="B117" s="16">
        <v>2007</v>
      </c>
      <c r="C117" s="16">
        <v>4</v>
      </c>
      <c r="D117" s="16">
        <v>4</v>
      </c>
      <c r="E117" s="17">
        <v>4.856</v>
      </c>
      <c r="F117">
        <v>4.049</v>
      </c>
      <c r="G117">
        <v>0.041</v>
      </c>
      <c r="H117" s="19">
        <v>9.14</v>
      </c>
      <c r="I117" s="18">
        <v>-119.5</v>
      </c>
      <c r="J117" s="18">
        <v>103.7</v>
      </c>
      <c r="K117" s="18">
        <v>94.6</v>
      </c>
      <c r="L117" s="18">
        <v>53.7</v>
      </c>
      <c r="M117" s="17">
        <v>0.0362</v>
      </c>
      <c r="N117" s="18" t="s">
        <v>55</v>
      </c>
      <c r="O117" s="18">
        <f t="shared" si="1"/>
        <v>36.3</v>
      </c>
      <c r="P117" s="19">
        <v>-10.85</v>
      </c>
      <c r="Q117" s="19">
        <v>0</v>
      </c>
      <c r="R117">
        <v>-0.1</v>
      </c>
      <c r="S117" t="s">
        <v>56</v>
      </c>
      <c r="T117" t="s">
        <v>57</v>
      </c>
      <c r="U117" t="s">
        <v>10</v>
      </c>
    </row>
    <row r="118" spans="1:21" ht="12">
      <c r="A118" s="16">
        <v>36949</v>
      </c>
      <c r="B118" s="16">
        <v>2007</v>
      </c>
      <c r="C118" s="16">
        <v>4</v>
      </c>
      <c r="D118" s="16">
        <v>4</v>
      </c>
      <c r="E118" s="17">
        <v>4.9</v>
      </c>
      <c r="F118">
        <v>3.863</v>
      </c>
      <c r="G118">
        <v>0.042</v>
      </c>
      <c r="H118" s="19">
        <v>9.07</v>
      </c>
      <c r="I118" s="18">
        <v>-118.4</v>
      </c>
      <c r="J118" s="18">
        <v>104.3</v>
      </c>
      <c r="K118" s="18">
        <v>94.9</v>
      </c>
      <c r="L118" s="18">
        <v>54.4</v>
      </c>
      <c r="M118" s="17">
        <v>0.0362</v>
      </c>
      <c r="N118" s="18" t="s">
        <v>55</v>
      </c>
      <c r="O118" s="18">
        <f t="shared" si="1"/>
        <v>35.6</v>
      </c>
      <c r="P118" s="19">
        <v>-10.85</v>
      </c>
      <c r="Q118" s="19">
        <v>0</v>
      </c>
      <c r="R118">
        <v>-0.2</v>
      </c>
      <c r="S118" t="s">
        <v>56</v>
      </c>
      <c r="T118" t="s">
        <v>57</v>
      </c>
      <c r="U118" t="s">
        <v>10</v>
      </c>
    </row>
    <row r="119" spans="1:21" ht="12">
      <c r="A119" s="16">
        <v>36950</v>
      </c>
      <c r="B119" s="16">
        <v>2007</v>
      </c>
      <c r="C119" s="16">
        <v>4</v>
      </c>
      <c r="D119" s="16">
        <v>4</v>
      </c>
      <c r="E119" s="17">
        <v>4.937</v>
      </c>
      <c r="F119">
        <v>2.8</v>
      </c>
      <c r="G119">
        <v>0.053</v>
      </c>
      <c r="H119" s="19">
        <v>9.62</v>
      </c>
      <c r="I119" s="18">
        <v>-118.8</v>
      </c>
      <c r="J119" s="18">
        <v>101.7</v>
      </c>
      <c r="K119" s="18">
        <v>95.1</v>
      </c>
      <c r="L119" s="18">
        <v>54.9</v>
      </c>
      <c r="M119" s="17">
        <v>0.0363</v>
      </c>
      <c r="N119" s="18" t="s">
        <v>55</v>
      </c>
      <c r="O119" s="18">
        <f t="shared" si="1"/>
        <v>35.1</v>
      </c>
      <c r="P119" s="19">
        <v>-10.85</v>
      </c>
      <c r="Q119" s="19">
        <v>0</v>
      </c>
      <c r="R119">
        <v>-0.3</v>
      </c>
      <c r="S119" t="s">
        <v>56</v>
      </c>
      <c r="T119" t="s">
        <v>57</v>
      </c>
      <c r="U119" t="s">
        <v>10</v>
      </c>
    </row>
    <row r="120" spans="1:21" ht="12">
      <c r="A120" s="16">
        <v>36951</v>
      </c>
      <c r="B120" s="16">
        <v>2007</v>
      </c>
      <c r="C120" s="16">
        <v>4</v>
      </c>
      <c r="D120" s="16">
        <v>4</v>
      </c>
      <c r="E120" s="17">
        <v>4.977</v>
      </c>
      <c r="F120">
        <v>4.098</v>
      </c>
      <c r="G120">
        <v>0.043</v>
      </c>
      <c r="H120" s="19">
        <v>9.12</v>
      </c>
      <c r="I120" s="18">
        <v>-119.5</v>
      </c>
      <c r="J120" s="18">
        <v>103.1</v>
      </c>
      <c r="K120" s="18">
        <v>95.4</v>
      </c>
      <c r="L120" s="18">
        <v>55.4</v>
      </c>
      <c r="M120" s="17">
        <v>0.0363</v>
      </c>
      <c r="N120" s="18" t="s">
        <v>55</v>
      </c>
      <c r="O120" s="18">
        <f t="shared" si="1"/>
        <v>34.6</v>
      </c>
      <c r="P120" s="19">
        <v>-10.85</v>
      </c>
      <c r="Q120" s="19">
        <v>0</v>
      </c>
      <c r="R120">
        <v>-0.15</v>
      </c>
      <c r="S120" t="s">
        <v>56</v>
      </c>
      <c r="T120" t="s">
        <v>57</v>
      </c>
      <c r="U120" t="s">
        <v>10</v>
      </c>
    </row>
    <row r="121" spans="1:21" ht="12">
      <c r="A121" s="16">
        <v>36952</v>
      </c>
      <c r="B121" s="16">
        <v>2007</v>
      </c>
      <c r="C121" s="16">
        <v>4</v>
      </c>
      <c r="D121" s="16">
        <v>4</v>
      </c>
      <c r="E121" s="17">
        <v>5.037</v>
      </c>
      <c r="F121">
        <v>3.864</v>
      </c>
      <c r="G121">
        <v>0.043</v>
      </c>
      <c r="H121" s="19">
        <v>9.16</v>
      </c>
      <c r="I121" s="18">
        <v>-119.3</v>
      </c>
      <c r="J121" s="18">
        <v>102.7</v>
      </c>
      <c r="K121" s="18">
        <v>95.8</v>
      </c>
      <c r="L121" s="18">
        <v>56.3</v>
      </c>
      <c r="M121" s="17">
        <v>0.0363</v>
      </c>
      <c r="N121" s="18" t="s">
        <v>55</v>
      </c>
      <c r="O121" s="18">
        <f t="shared" si="1"/>
        <v>33.7</v>
      </c>
      <c r="P121" s="19">
        <v>-10.85</v>
      </c>
      <c r="Q121" s="19">
        <v>0</v>
      </c>
      <c r="R121">
        <v>-0.15</v>
      </c>
      <c r="S121" t="s">
        <v>56</v>
      </c>
      <c r="T121" t="s">
        <v>57</v>
      </c>
      <c r="U121" t="s">
        <v>10</v>
      </c>
    </row>
    <row r="122" spans="1:21" ht="12">
      <c r="A122" s="16">
        <v>36953</v>
      </c>
      <c r="B122" s="16">
        <v>2007</v>
      </c>
      <c r="C122" s="16">
        <v>4</v>
      </c>
      <c r="D122" s="16">
        <v>4</v>
      </c>
      <c r="E122" s="17">
        <v>5.108</v>
      </c>
      <c r="F122">
        <v>2.862</v>
      </c>
      <c r="G122">
        <v>0.043</v>
      </c>
      <c r="H122" s="19">
        <v>9.41</v>
      </c>
      <c r="I122" s="18">
        <v>-118.6</v>
      </c>
      <c r="J122" s="18">
        <v>103.8</v>
      </c>
      <c r="K122" s="18">
        <v>96.3</v>
      </c>
      <c r="L122" s="18">
        <v>57.3</v>
      </c>
      <c r="M122" s="17">
        <v>0.0364</v>
      </c>
      <c r="N122" s="18" t="s">
        <v>55</v>
      </c>
      <c r="O122" s="18">
        <f t="shared" si="1"/>
        <v>32.7</v>
      </c>
      <c r="P122" s="19">
        <v>-10.85</v>
      </c>
      <c r="Q122" s="19">
        <v>0</v>
      </c>
      <c r="R122">
        <v>-0.15</v>
      </c>
      <c r="S122" t="s">
        <v>56</v>
      </c>
      <c r="T122" t="s">
        <v>57</v>
      </c>
      <c r="U122" t="s">
        <v>10</v>
      </c>
    </row>
    <row r="123" spans="1:21" ht="12">
      <c r="A123" s="16">
        <v>36954</v>
      </c>
      <c r="B123" s="16">
        <v>2007</v>
      </c>
      <c r="C123" s="16">
        <v>4</v>
      </c>
      <c r="D123" s="16">
        <v>4</v>
      </c>
      <c r="E123" s="17">
        <v>5.151</v>
      </c>
      <c r="F123">
        <v>4.006</v>
      </c>
      <c r="G123">
        <v>0.039</v>
      </c>
      <c r="H123" s="19">
        <v>8.95</v>
      </c>
      <c r="I123" s="18">
        <v>-118.7</v>
      </c>
      <c r="J123" s="18">
        <v>102.8</v>
      </c>
      <c r="K123" s="18">
        <v>96.6</v>
      </c>
      <c r="L123" s="18">
        <v>57.9</v>
      </c>
      <c r="M123" s="17">
        <v>0.0364</v>
      </c>
      <c r="N123" s="18" t="s">
        <v>55</v>
      </c>
      <c r="O123" s="18">
        <f t="shared" si="1"/>
        <v>32.1</v>
      </c>
      <c r="P123" s="19">
        <v>-10.85</v>
      </c>
      <c r="Q123" s="19">
        <v>0</v>
      </c>
      <c r="R123">
        <v>-0.05</v>
      </c>
      <c r="S123" t="s">
        <v>56</v>
      </c>
      <c r="T123" t="s">
        <v>57</v>
      </c>
      <c r="U123" t="s">
        <v>10</v>
      </c>
    </row>
    <row r="124" spans="1:21" ht="12">
      <c r="A124" s="16">
        <v>36955</v>
      </c>
      <c r="B124" s="16">
        <v>2007</v>
      </c>
      <c r="C124" s="16">
        <v>4</v>
      </c>
      <c r="D124" s="16">
        <v>4</v>
      </c>
      <c r="E124" s="17">
        <v>5.185</v>
      </c>
      <c r="F124">
        <v>4.576</v>
      </c>
      <c r="G124">
        <v>0.039</v>
      </c>
      <c r="H124" s="19">
        <v>9.13</v>
      </c>
      <c r="I124" s="18">
        <v>-118.8</v>
      </c>
      <c r="J124" s="18">
        <v>103.5</v>
      </c>
      <c r="K124" s="18">
        <v>96.9</v>
      </c>
      <c r="L124" s="18">
        <v>58.4</v>
      </c>
      <c r="M124" s="17">
        <v>0.0365</v>
      </c>
      <c r="N124" s="18" t="s">
        <v>55</v>
      </c>
      <c r="O124" s="18">
        <f t="shared" si="1"/>
        <v>31.6</v>
      </c>
      <c r="P124" s="19">
        <v>-10.85</v>
      </c>
      <c r="Q124" s="19">
        <v>0</v>
      </c>
      <c r="R124">
        <v>-0.05</v>
      </c>
      <c r="S124" t="s">
        <v>56</v>
      </c>
      <c r="T124" t="s">
        <v>57</v>
      </c>
      <c r="U124" t="s">
        <v>10</v>
      </c>
    </row>
    <row r="125" spans="1:21" ht="12">
      <c r="A125" s="16">
        <v>36956</v>
      </c>
      <c r="B125" s="16">
        <v>2007</v>
      </c>
      <c r="C125" s="16">
        <v>4</v>
      </c>
      <c r="D125" s="16">
        <v>4</v>
      </c>
      <c r="E125" s="17">
        <v>5.249</v>
      </c>
      <c r="F125">
        <v>4.577</v>
      </c>
      <c r="G125">
        <v>0.037</v>
      </c>
      <c r="H125" s="19">
        <v>8.92</v>
      </c>
      <c r="I125" s="18">
        <v>-119.4</v>
      </c>
      <c r="J125" s="18">
        <v>102.7</v>
      </c>
      <c r="K125" s="18">
        <v>97.4</v>
      </c>
      <c r="L125" s="18">
        <v>59.3</v>
      </c>
      <c r="M125" s="17">
        <v>0.0365</v>
      </c>
      <c r="N125" s="18" t="s">
        <v>55</v>
      </c>
      <c r="O125" s="18">
        <f t="shared" si="1"/>
        <v>30.700000000000003</v>
      </c>
      <c r="P125" s="19">
        <v>-10.85</v>
      </c>
      <c r="Q125" s="19">
        <v>0</v>
      </c>
      <c r="R125">
        <v>-0.05</v>
      </c>
      <c r="S125" t="s">
        <v>56</v>
      </c>
      <c r="T125" t="s">
        <v>57</v>
      </c>
      <c r="U125" t="s">
        <v>10</v>
      </c>
    </row>
    <row r="126" spans="1:21" ht="12">
      <c r="A126" s="16">
        <v>36957</v>
      </c>
      <c r="B126" s="16">
        <v>2007</v>
      </c>
      <c r="C126" s="16">
        <v>4</v>
      </c>
      <c r="D126" s="16">
        <v>4</v>
      </c>
      <c r="E126" s="17">
        <v>5.289</v>
      </c>
      <c r="F126">
        <v>4.426</v>
      </c>
      <c r="G126">
        <v>0.045</v>
      </c>
      <c r="H126" s="19">
        <v>9.28</v>
      </c>
      <c r="I126" s="18">
        <v>-119</v>
      </c>
      <c r="J126" s="18">
        <v>103.5</v>
      </c>
      <c r="K126" s="18">
        <v>97.7</v>
      </c>
      <c r="L126" s="18">
        <v>59.8</v>
      </c>
      <c r="M126" s="17">
        <v>0.0365</v>
      </c>
      <c r="N126" s="18" t="s">
        <v>55</v>
      </c>
      <c r="O126" s="18">
        <f t="shared" si="1"/>
        <v>30.200000000000003</v>
      </c>
      <c r="P126" s="19">
        <v>-10.85</v>
      </c>
      <c r="Q126" s="19">
        <v>0</v>
      </c>
      <c r="R126">
        <v>0.05</v>
      </c>
      <c r="S126" t="s">
        <v>56</v>
      </c>
      <c r="T126" t="s">
        <v>57</v>
      </c>
      <c r="U126" t="s">
        <v>10</v>
      </c>
    </row>
    <row r="127" spans="1:21" ht="12">
      <c r="A127" s="16">
        <v>36958</v>
      </c>
      <c r="B127" s="16">
        <v>2007</v>
      </c>
      <c r="C127" s="16">
        <v>4</v>
      </c>
      <c r="D127" s="16">
        <v>4</v>
      </c>
      <c r="E127" s="17">
        <v>5.327</v>
      </c>
      <c r="F127">
        <v>4.436</v>
      </c>
      <c r="G127">
        <v>0.044</v>
      </c>
      <c r="H127" s="19">
        <v>9.17</v>
      </c>
      <c r="I127" s="18">
        <v>-119</v>
      </c>
      <c r="J127" s="18">
        <v>103</v>
      </c>
      <c r="K127" s="18">
        <v>98.1</v>
      </c>
      <c r="L127" s="18">
        <v>60.4</v>
      </c>
      <c r="M127" s="17">
        <v>0.0366</v>
      </c>
      <c r="N127" s="18" t="s">
        <v>55</v>
      </c>
      <c r="O127" s="18">
        <f t="shared" si="1"/>
        <v>29.6</v>
      </c>
      <c r="P127" s="19">
        <v>-10.85</v>
      </c>
      <c r="Q127" s="19">
        <v>0</v>
      </c>
      <c r="R127">
        <v>0.05</v>
      </c>
      <c r="S127" t="s">
        <v>56</v>
      </c>
      <c r="T127" t="s">
        <v>57</v>
      </c>
      <c r="U127" t="s">
        <v>10</v>
      </c>
    </row>
    <row r="128" spans="1:21" ht="12">
      <c r="A128" s="16">
        <v>36959</v>
      </c>
      <c r="B128" s="16">
        <v>2007</v>
      </c>
      <c r="C128" s="16">
        <v>4</v>
      </c>
      <c r="D128" s="16">
        <v>4</v>
      </c>
      <c r="E128" s="17">
        <v>5.377</v>
      </c>
      <c r="F128">
        <v>4.184</v>
      </c>
      <c r="G128">
        <v>0.043</v>
      </c>
      <c r="H128" s="19">
        <v>8.87</v>
      </c>
      <c r="I128" s="18">
        <v>-119.1</v>
      </c>
      <c r="J128" s="18">
        <v>102.4</v>
      </c>
      <c r="K128" s="18">
        <v>98.5</v>
      </c>
      <c r="L128" s="18">
        <v>61.1</v>
      </c>
      <c r="M128" s="17">
        <v>0.0366</v>
      </c>
      <c r="N128" s="18" t="s">
        <v>55</v>
      </c>
      <c r="O128" s="18">
        <f t="shared" si="1"/>
        <v>28.9</v>
      </c>
      <c r="P128" s="19">
        <v>-10.85</v>
      </c>
      <c r="Q128" s="19">
        <v>0</v>
      </c>
      <c r="R128">
        <v>0</v>
      </c>
      <c r="S128" t="s">
        <v>56</v>
      </c>
      <c r="T128" t="s">
        <v>57</v>
      </c>
      <c r="U128" t="s">
        <v>10</v>
      </c>
    </row>
    <row r="129" spans="1:21" ht="12">
      <c r="A129" s="16">
        <v>36960</v>
      </c>
      <c r="B129" s="16">
        <v>2007</v>
      </c>
      <c r="C129" s="16">
        <v>4</v>
      </c>
      <c r="D129" s="16">
        <v>4</v>
      </c>
      <c r="E129" s="17">
        <v>5.404</v>
      </c>
      <c r="F129">
        <v>4.678</v>
      </c>
      <c r="G129">
        <v>0.04</v>
      </c>
      <c r="H129" s="19">
        <v>9.1</v>
      </c>
      <c r="I129" s="18">
        <v>-119</v>
      </c>
      <c r="J129" s="18">
        <v>104</v>
      </c>
      <c r="K129" s="18">
        <v>98.7</v>
      </c>
      <c r="L129" s="18">
        <v>61.4</v>
      </c>
      <c r="M129" s="17">
        <v>0.0366</v>
      </c>
      <c r="N129" s="18" t="s">
        <v>55</v>
      </c>
      <c r="O129" s="18">
        <f t="shared" si="1"/>
        <v>28.6</v>
      </c>
      <c r="P129" s="19">
        <v>-10.85</v>
      </c>
      <c r="Q129" s="19">
        <v>0</v>
      </c>
      <c r="R129">
        <v>0</v>
      </c>
      <c r="S129" t="s">
        <v>56</v>
      </c>
      <c r="T129" t="s">
        <v>57</v>
      </c>
      <c r="U129" t="s">
        <v>10</v>
      </c>
    </row>
    <row r="130" spans="1:21" ht="12">
      <c r="A130" s="16">
        <v>36966</v>
      </c>
      <c r="B130" s="16">
        <v>2007</v>
      </c>
      <c r="C130" s="16">
        <v>4</v>
      </c>
      <c r="D130" s="16">
        <v>4</v>
      </c>
      <c r="E130" s="17">
        <v>6.153</v>
      </c>
      <c r="F130">
        <v>3.429</v>
      </c>
      <c r="G130">
        <v>0.035</v>
      </c>
      <c r="H130" s="19">
        <v>9.07</v>
      </c>
      <c r="I130" s="18">
        <v>-117.6</v>
      </c>
      <c r="J130" s="18">
        <v>103.7</v>
      </c>
      <c r="K130" s="18">
        <v>201.9</v>
      </c>
      <c r="L130" s="18">
        <v>53.3</v>
      </c>
      <c r="M130" s="17">
        <v>0.0363</v>
      </c>
      <c r="N130" s="18" t="s">
        <v>55</v>
      </c>
      <c r="O130" s="18">
        <f t="shared" si="1"/>
        <v>36.7</v>
      </c>
      <c r="P130" s="19">
        <v>-10.85</v>
      </c>
      <c r="Q130" s="19">
        <v>0</v>
      </c>
      <c r="R130">
        <v>0</v>
      </c>
      <c r="S130" t="s">
        <v>56</v>
      </c>
      <c r="T130" t="s">
        <v>57</v>
      </c>
      <c r="U130" t="s">
        <v>58</v>
      </c>
    </row>
    <row r="131" spans="1:21" ht="12">
      <c r="A131" s="16">
        <v>36967</v>
      </c>
      <c r="B131" s="16">
        <v>2007</v>
      </c>
      <c r="C131" s="16">
        <v>4</v>
      </c>
      <c r="D131" s="16">
        <v>4</v>
      </c>
      <c r="E131" s="17">
        <v>6.182</v>
      </c>
      <c r="F131">
        <v>3.325</v>
      </c>
      <c r="G131">
        <v>0.043</v>
      </c>
      <c r="H131" s="19">
        <v>9.25</v>
      </c>
      <c r="I131" s="18">
        <v>-118.4</v>
      </c>
      <c r="J131" s="18">
        <v>103.4</v>
      </c>
      <c r="K131" s="18">
        <v>202.6</v>
      </c>
      <c r="L131" s="18">
        <v>53.2</v>
      </c>
      <c r="M131" s="17">
        <v>0.0363</v>
      </c>
      <c r="N131" s="18" t="s">
        <v>55</v>
      </c>
      <c r="O131" s="18">
        <f aca="true" t="shared" si="2" ref="O131:O194">90-L131</f>
        <v>36.8</v>
      </c>
      <c r="P131" s="19">
        <v>-10.85</v>
      </c>
      <c r="Q131" s="19">
        <v>0</v>
      </c>
      <c r="R131">
        <v>-0.1</v>
      </c>
      <c r="S131" t="s">
        <v>56</v>
      </c>
      <c r="T131" t="s">
        <v>57</v>
      </c>
      <c r="U131" t="s">
        <v>58</v>
      </c>
    </row>
    <row r="132" spans="1:21" ht="12">
      <c r="A132" s="16">
        <v>36968</v>
      </c>
      <c r="B132" s="16">
        <v>2007</v>
      </c>
      <c r="C132" s="16">
        <v>4</v>
      </c>
      <c r="D132" s="16">
        <v>4</v>
      </c>
      <c r="E132" s="17">
        <v>6.221</v>
      </c>
      <c r="F132">
        <v>2.924</v>
      </c>
      <c r="G132">
        <v>0.045</v>
      </c>
      <c r="H132" s="19">
        <v>9</v>
      </c>
      <c r="I132" s="18">
        <v>-117</v>
      </c>
      <c r="J132" s="18">
        <v>105</v>
      </c>
      <c r="K132" s="18">
        <v>203.4</v>
      </c>
      <c r="L132" s="18">
        <v>53</v>
      </c>
      <c r="M132" s="17">
        <v>0.0362</v>
      </c>
      <c r="N132" s="18" t="s">
        <v>55</v>
      </c>
      <c r="O132" s="18">
        <f t="shared" si="2"/>
        <v>37</v>
      </c>
      <c r="P132" s="19">
        <v>-10.85</v>
      </c>
      <c r="Q132" s="19">
        <v>0</v>
      </c>
      <c r="R132">
        <v>0.1</v>
      </c>
      <c r="S132" t="s">
        <v>56</v>
      </c>
      <c r="T132" t="s">
        <v>57</v>
      </c>
      <c r="U132" t="s">
        <v>58</v>
      </c>
    </row>
    <row r="133" spans="1:21" ht="12">
      <c r="A133" s="16">
        <v>36969</v>
      </c>
      <c r="B133" s="16">
        <v>2007</v>
      </c>
      <c r="C133" s="16">
        <v>4</v>
      </c>
      <c r="D133" s="16">
        <v>4</v>
      </c>
      <c r="E133" s="17">
        <v>6.265</v>
      </c>
      <c r="F133">
        <v>3.251</v>
      </c>
      <c r="G133">
        <v>0.039</v>
      </c>
      <c r="H133" s="19">
        <v>9</v>
      </c>
      <c r="I133" s="18">
        <v>-117.2</v>
      </c>
      <c r="J133" s="18">
        <v>104.5</v>
      </c>
      <c r="K133" s="18">
        <v>204.4</v>
      </c>
      <c r="L133" s="18">
        <v>52.7</v>
      </c>
      <c r="M133" s="17">
        <v>0.0361</v>
      </c>
      <c r="N133" s="18" t="s">
        <v>55</v>
      </c>
      <c r="O133" s="18">
        <f t="shared" si="2"/>
        <v>37.3</v>
      </c>
      <c r="P133" s="19">
        <v>-10.85</v>
      </c>
      <c r="Q133" s="19">
        <v>0</v>
      </c>
      <c r="R133">
        <v>0</v>
      </c>
      <c r="S133" t="s">
        <v>56</v>
      </c>
      <c r="T133" t="s">
        <v>57</v>
      </c>
      <c r="U133" t="s">
        <v>58</v>
      </c>
    </row>
    <row r="134" spans="1:21" ht="12">
      <c r="A134" s="16">
        <v>36984</v>
      </c>
      <c r="B134" s="16">
        <v>2007</v>
      </c>
      <c r="C134" s="16">
        <v>4</v>
      </c>
      <c r="D134" s="16">
        <v>4</v>
      </c>
      <c r="E134" s="17">
        <v>7.835</v>
      </c>
      <c r="F134">
        <v>2.518</v>
      </c>
      <c r="G134">
        <v>0.032</v>
      </c>
      <c r="H134" s="19">
        <v>9.23</v>
      </c>
      <c r="I134" s="18">
        <v>-117.2</v>
      </c>
      <c r="J134" s="18">
        <v>104.4</v>
      </c>
      <c r="K134" s="18">
        <v>230.8</v>
      </c>
      <c r="L134" s="18">
        <v>38.9</v>
      </c>
      <c r="M134" s="17">
        <v>0.0403</v>
      </c>
      <c r="N134" s="18" t="s">
        <v>55</v>
      </c>
      <c r="O134" s="18">
        <f t="shared" si="2"/>
        <v>51.1</v>
      </c>
      <c r="P134" s="19">
        <v>-10.85</v>
      </c>
      <c r="Q134" s="19">
        <v>0</v>
      </c>
      <c r="R134">
        <v>0</v>
      </c>
      <c r="S134" t="s">
        <v>56</v>
      </c>
      <c r="T134" t="s">
        <v>57</v>
      </c>
      <c r="U134" t="s">
        <v>58</v>
      </c>
    </row>
    <row r="135" spans="1:21" ht="12">
      <c r="A135" s="16">
        <v>36985</v>
      </c>
      <c r="B135" s="16">
        <v>2007</v>
      </c>
      <c r="C135" s="16">
        <v>4</v>
      </c>
      <c r="D135" s="16">
        <v>4</v>
      </c>
      <c r="E135" s="17">
        <v>7.882</v>
      </c>
      <c r="F135">
        <v>2.774</v>
      </c>
      <c r="G135">
        <v>0.04</v>
      </c>
      <c r="H135" s="19">
        <v>8.96</v>
      </c>
      <c r="I135" s="18">
        <v>-114.8</v>
      </c>
      <c r="J135" s="18">
        <v>102.4</v>
      </c>
      <c r="K135" s="18">
        <v>231.4</v>
      </c>
      <c r="L135" s="18">
        <v>38.4</v>
      </c>
      <c r="M135" s="17">
        <v>0.0406</v>
      </c>
      <c r="N135" s="18" t="s">
        <v>55</v>
      </c>
      <c r="O135" s="18">
        <f t="shared" si="2"/>
        <v>51.6</v>
      </c>
      <c r="P135" s="19">
        <v>-10.85</v>
      </c>
      <c r="Q135" s="19">
        <v>0</v>
      </c>
      <c r="R135">
        <v>0.1</v>
      </c>
      <c r="S135" t="s">
        <v>56</v>
      </c>
      <c r="T135" t="s">
        <v>57</v>
      </c>
      <c r="U135" t="s">
        <v>58</v>
      </c>
    </row>
    <row r="136" spans="1:21" ht="12">
      <c r="A136" s="16">
        <v>36986</v>
      </c>
      <c r="B136" s="16">
        <v>2007</v>
      </c>
      <c r="C136" s="16">
        <v>4</v>
      </c>
      <c r="D136" s="16">
        <v>4</v>
      </c>
      <c r="E136" s="17">
        <v>7.944</v>
      </c>
      <c r="F136">
        <v>2.382</v>
      </c>
      <c r="G136">
        <v>0.032</v>
      </c>
      <c r="H136" s="19">
        <v>9.25</v>
      </c>
      <c r="I136" s="18">
        <v>-117</v>
      </c>
      <c r="J136" s="18">
        <v>103.3</v>
      </c>
      <c r="K136" s="18">
        <v>232.1</v>
      </c>
      <c r="L136" s="18">
        <v>37.8</v>
      </c>
      <c r="M136" s="17">
        <v>0.041</v>
      </c>
      <c r="N136" s="18" t="s">
        <v>55</v>
      </c>
      <c r="O136" s="18">
        <f t="shared" si="2"/>
        <v>52.2</v>
      </c>
      <c r="P136" s="19">
        <v>-10.85</v>
      </c>
      <c r="Q136" s="19">
        <v>0</v>
      </c>
      <c r="R136">
        <v>0.2</v>
      </c>
      <c r="S136" t="s">
        <v>56</v>
      </c>
      <c r="T136" t="s">
        <v>57</v>
      </c>
      <c r="U136" t="s">
        <v>58</v>
      </c>
    </row>
    <row r="137" spans="1:21" ht="12">
      <c r="A137" s="16">
        <v>36987</v>
      </c>
      <c r="B137" s="16">
        <v>2007</v>
      </c>
      <c r="C137" s="16">
        <v>4</v>
      </c>
      <c r="D137" s="16">
        <v>4</v>
      </c>
      <c r="E137" s="17">
        <v>7.997</v>
      </c>
      <c r="F137">
        <v>2.698</v>
      </c>
      <c r="G137">
        <v>0.034</v>
      </c>
      <c r="H137" s="19">
        <v>9.21</v>
      </c>
      <c r="I137" s="18">
        <v>-115.4</v>
      </c>
      <c r="J137" s="18">
        <v>102.4</v>
      </c>
      <c r="K137" s="18">
        <v>232.7</v>
      </c>
      <c r="L137" s="18">
        <v>37.1</v>
      </c>
      <c r="M137" s="17">
        <v>0.0414</v>
      </c>
      <c r="N137" s="18" t="s">
        <v>55</v>
      </c>
      <c r="O137" s="18">
        <f t="shared" si="2"/>
        <v>52.9</v>
      </c>
      <c r="P137" s="19">
        <v>-10.85</v>
      </c>
      <c r="Q137" s="19">
        <v>0</v>
      </c>
      <c r="R137">
        <v>0.1</v>
      </c>
      <c r="S137" t="s">
        <v>56</v>
      </c>
      <c r="T137" t="s">
        <v>57</v>
      </c>
      <c r="U137" t="s">
        <v>58</v>
      </c>
    </row>
    <row r="138" spans="1:21" ht="12">
      <c r="A138" s="16">
        <v>36988</v>
      </c>
      <c r="B138" s="16">
        <v>2007</v>
      </c>
      <c r="C138" s="16">
        <v>4</v>
      </c>
      <c r="D138" s="16">
        <v>4</v>
      </c>
      <c r="E138" s="17">
        <v>8.099</v>
      </c>
      <c r="F138">
        <v>722.467</v>
      </c>
      <c r="G138">
        <v>4.584</v>
      </c>
      <c r="H138" s="19">
        <v>17.85</v>
      </c>
      <c r="I138" s="18">
        <v>-111.8</v>
      </c>
      <c r="J138" s="18">
        <v>106.1</v>
      </c>
      <c r="K138" s="18">
        <v>261.5</v>
      </c>
      <c r="L138" s="18">
        <v>73.8</v>
      </c>
      <c r="M138" s="17">
        <v>0.0419</v>
      </c>
      <c r="N138" s="18" t="s">
        <v>55</v>
      </c>
      <c r="O138" s="18">
        <f t="shared" si="2"/>
        <v>16.200000000000003</v>
      </c>
      <c r="P138" s="19">
        <v>-10.85</v>
      </c>
      <c r="Q138" s="19">
        <v>0</v>
      </c>
      <c r="R138">
        <v>0.1</v>
      </c>
      <c r="S138" t="s">
        <v>56</v>
      </c>
      <c r="T138" t="s">
        <v>57</v>
      </c>
      <c r="U138" t="s">
        <v>9</v>
      </c>
    </row>
    <row r="139" spans="1:21" ht="12">
      <c r="A139" s="16">
        <v>37017</v>
      </c>
      <c r="B139" s="16">
        <v>2007</v>
      </c>
      <c r="C139" s="16">
        <v>4</v>
      </c>
      <c r="D139" s="16">
        <v>4</v>
      </c>
      <c r="E139" s="17">
        <v>11.402</v>
      </c>
      <c r="F139">
        <v>1.452</v>
      </c>
      <c r="G139">
        <v>0.043</v>
      </c>
      <c r="H139" s="19">
        <v>9.07</v>
      </c>
      <c r="I139" s="18">
        <v>-116.9</v>
      </c>
      <c r="J139" s="18">
        <v>107.5</v>
      </c>
      <c r="K139" s="18">
        <v>-86.2</v>
      </c>
      <c r="L139" s="18">
        <v>31.9</v>
      </c>
      <c r="M139" s="17">
        <v>0.0429</v>
      </c>
      <c r="N139" s="18" t="s">
        <v>55</v>
      </c>
      <c r="O139" s="18">
        <f t="shared" si="2"/>
        <v>58.1</v>
      </c>
      <c r="P139" s="19">
        <v>-10.85</v>
      </c>
      <c r="Q139" s="19">
        <v>0</v>
      </c>
      <c r="R139">
        <v>0.1</v>
      </c>
      <c r="S139" t="s">
        <v>56</v>
      </c>
      <c r="T139" t="s">
        <v>57</v>
      </c>
      <c r="U139" t="s">
        <v>10</v>
      </c>
    </row>
    <row r="140" spans="1:21" ht="12">
      <c r="A140" s="16">
        <v>37019</v>
      </c>
      <c r="B140" s="16">
        <v>2007</v>
      </c>
      <c r="C140" s="16">
        <v>4</v>
      </c>
      <c r="D140" s="16">
        <v>4</v>
      </c>
      <c r="E140" s="17">
        <v>11.773</v>
      </c>
      <c r="F140">
        <v>5.199</v>
      </c>
      <c r="G140">
        <v>0.059</v>
      </c>
      <c r="H140" s="19">
        <v>8.34</v>
      </c>
      <c r="I140" s="18">
        <v>-117.7</v>
      </c>
      <c r="J140" s="18">
        <v>106.1</v>
      </c>
      <c r="K140" s="18">
        <v>131.3</v>
      </c>
      <c r="L140" s="18">
        <v>29</v>
      </c>
      <c r="M140" s="17">
        <v>0.0439</v>
      </c>
      <c r="N140" s="18" t="s">
        <v>55</v>
      </c>
      <c r="O140" s="18">
        <f t="shared" si="2"/>
        <v>61</v>
      </c>
      <c r="P140" s="19">
        <v>-10.85</v>
      </c>
      <c r="Q140" s="19">
        <v>0</v>
      </c>
      <c r="R140">
        <v>0.1</v>
      </c>
      <c r="S140" t="s">
        <v>56</v>
      </c>
      <c r="T140" t="s">
        <v>57</v>
      </c>
      <c r="U140" t="s">
        <v>15</v>
      </c>
    </row>
    <row r="141" spans="1:21" ht="12">
      <c r="A141" s="16">
        <v>37020</v>
      </c>
      <c r="B141" s="16">
        <v>2007</v>
      </c>
      <c r="C141" s="16">
        <v>4</v>
      </c>
      <c r="D141" s="16">
        <v>4</v>
      </c>
      <c r="E141" s="17">
        <v>11.817</v>
      </c>
      <c r="F141">
        <v>5.427</v>
      </c>
      <c r="G141">
        <v>0.056</v>
      </c>
      <c r="H141" s="19">
        <v>8.23</v>
      </c>
      <c r="I141" s="18">
        <v>-117.1</v>
      </c>
      <c r="J141" s="18">
        <v>105.1</v>
      </c>
      <c r="K141" s="18">
        <v>131.7</v>
      </c>
      <c r="L141" s="18">
        <v>29.5</v>
      </c>
      <c r="M141" s="17">
        <v>0.044</v>
      </c>
      <c r="N141" s="18" t="s">
        <v>55</v>
      </c>
      <c r="O141" s="18">
        <f t="shared" si="2"/>
        <v>60.5</v>
      </c>
      <c r="P141" s="19">
        <v>-10.85</v>
      </c>
      <c r="Q141" s="19">
        <v>0</v>
      </c>
      <c r="R141">
        <v>0</v>
      </c>
      <c r="S141" t="s">
        <v>56</v>
      </c>
      <c r="T141" t="s">
        <v>57</v>
      </c>
      <c r="U141" t="s">
        <v>15</v>
      </c>
    </row>
    <row r="142" spans="1:21" ht="12">
      <c r="A142" s="16">
        <v>37022</v>
      </c>
      <c r="B142" s="16">
        <v>2007</v>
      </c>
      <c r="C142" s="16">
        <v>4</v>
      </c>
      <c r="D142" s="16">
        <v>4</v>
      </c>
      <c r="E142" s="17">
        <v>11.938</v>
      </c>
      <c r="F142">
        <v>5.636</v>
      </c>
      <c r="G142">
        <v>0.065</v>
      </c>
      <c r="H142" s="19">
        <v>8.37</v>
      </c>
      <c r="I142" s="18">
        <v>-116.4</v>
      </c>
      <c r="J142" s="18">
        <v>105.1</v>
      </c>
      <c r="K142" s="18">
        <v>133</v>
      </c>
      <c r="L142" s="18">
        <v>30.8</v>
      </c>
      <c r="M142" s="17">
        <v>0.0443</v>
      </c>
      <c r="N142" s="18" t="s">
        <v>55</v>
      </c>
      <c r="O142" s="18">
        <f t="shared" si="2"/>
        <v>59.2</v>
      </c>
      <c r="P142" s="19">
        <v>-10.85</v>
      </c>
      <c r="Q142" s="19">
        <v>0</v>
      </c>
      <c r="R142">
        <v>0</v>
      </c>
      <c r="S142" t="s">
        <v>56</v>
      </c>
      <c r="T142" t="s">
        <v>57</v>
      </c>
      <c r="U142" t="s">
        <v>15</v>
      </c>
    </row>
    <row r="143" spans="1:21" ht="12">
      <c r="A143" s="16">
        <v>37023</v>
      </c>
      <c r="B143" s="16">
        <v>2007</v>
      </c>
      <c r="C143" s="16">
        <v>4</v>
      </c>
      <c r="D143" s="16">
        <v>4</v>
      </c>
      <c r="E143" s="17">
        <v>11.965</v>
      </c>
      <c r="F143">
        <v>5.815</v>
      </c>
      <c r="G143">
        <v>0.057</v>
      </c>
      <c r="H143" s="19">
        <v>8.4</v>
      </c>
      <c r="I143" s="18">
        <v>-116.9</v>
      </c>
      <c r="J143" s="18">
        <v>103.9</v>
      </c>
      <c r="K143" s="18">
        <v>133.3</v>
      </c>
      <c r="L143" s="18">
        <v>31.1</v>
      </c>
      <c r="M143" s="17">
        <v>0.0444</v>
      </c>
      <c r="N143" s="18" t="s">
        <v>55</v>
      </c>
      <c r="O143" s="18">
        <f t="shared" si="2"/>
        <v>58.9</v>
      </c>
      <c r="P143" s="19">
        <v>-10.85</v>
      </c>
      <c r="Q143" s="19">
        <v>0</v>
      </c>
      <c r="R143">
        <v>0</v>
      </c>
      <c r="S143" t="s">
        <v>56</v>
      </c>
      <c r="T143" t="s">
        <v>57</v>
      </c>
      <c r="U143" t="s">
        <v>15</v>
      </c>
    </row>
    <row r="144" spans="1:21" ht="12">
      <c r="A144" s="16">
        <v>37024</v>
      </c>
      <c r="B144" s="16">
        <v>2007</v>
      </c>
      <c r="C144" s="16">
        <v>4</v>
      </c>
      <c r="D144" s="16">
        <v>4</v>
      </c>
      <c r="E144" s="17">
        <v>11.993</v>
      </c>
      <c r="F144">
        <v>5.89</v>
      </c>
      <c r="G144">
        <v>0.065</v>
      </c>
      <c r="H144" s="19">
        <v>8.39</v>
      </c>
      <c r="I144" s="18">
        <v>-116.3</v>
      </c>
      <c r="J144" s="18">
        <v>104.2</v>
      </c>
      <c r="K144" s="18">
        <v>133.6</v>
      </c>
      <c r="L144" s="18">
        <v>31.3</v>
      </c>
      <c r="M144" s="17">
        <v>0.0445</v>
      </c>
      <c r="N144" s="18" t="s">
        <v>55</v>
      </c>
      <c r="O144" s="18">
        <f t="shared" si="2"/>
        <v>58.7</v>
      </c>
      <c r="P144" s="19">
        <v>-10.85</v>
      </c>
      <c r="Q144" s="19">
        <v>0</v>
      </c>
      <c r="R144">
        <v>0</v>
      </c>
      <c r="S144" t="s">
        <v>56</v>
      </c>
      <c r="T144" t="s">
        <v>57</v>
      </c>
      <c r="U144" t="s">
        <v>15</v>
      </c>
    </row>
    <row r="145" spans="1:21" ht="12">
      <c r="A145" s="16">
        <v>37025</v>
      </c>
      <c r="B145" s="16">
        <v>2007</v>
      </c>
      <c r="C145" s="16">
        <v>4</v>
      </c>
      <c r="D145" s="16">
        <v>4</v>
      </c>
      <c r="E145" s="17">
        <v>12.02</v>
      </c>
      <c r="F145">
        <v>6.037</v>
      </c>
      <c r="G145">
        <v>0.056</v>
      </c>
      <c r="H145" s="19">
        <v>8.43</v>
      </c>
      <c r="I145" s="18">
        <v>-117</v>
      </c>
      <c r="J145" s="18">
        <v>104.7</v>
      </c>
      <c r="K145" s="18">
        <v>133.9</v>
      </c>
      <c r="L145" s="18">
        <v>31.6</v>
      </c>
      <c r="M145" s="17">
        <v>0.0445</v>
      </c>
      <c r="N145" s="18" t="s">
        <v>55</v>
      </c>
      <c r="O145" s="18">
        <f t="shared" si="2"/>
        <v>58.4</v>
      </c>
      <c r="P145" s="19">
        <v>-10.85</v>
      </c>
      <c r="Q145" s="19">
        <v>0</v>
      </c>
      <c r="R145">
        <v>0</v>
      </c>
      <c r="S145" t="s">
        <v>56</v>
      </c>
      <c r="T145" t="s">
        <v>57</v>
      </c>
      <c r="U145" t="s">
        <v>15</v>
      </c>
    </row>
    <row r="146" spans="1:21" ht="12">
      <c r="A146" s="16">
        <v>37026</v>
      </c>
      <c r="B146" s="16">
        <v>2007</v>
      </c>
      <c r="C146" s="16">
        <v>4</v>
      </c>
      <c r="D146" s="16">
        <v>4</v>
      </c>
      <c r="E146" s="17">
        <v>12.075</v>
      </c>
      <c r="F146">
        <v>5.87</v>
      </c>
      <c r="G146">
        <v>0.055</v>
      </c>
      <c r="H146" s="19">
        <v>8.54</v>
      </c>
      <c r="I146" s="18">
        <v>-116.8</v>
      </c>
      <c r="J146" s="18">
        <v>105.1</v>
      </c>
      <c r="K146" s="18">
        <v>134.5</v>
      </c>
      <c r="L146" s="18">
        <v>32.2</v>
      </c>
      <c r="M146" s="17">
        <v>0.0446</v>
      </c>
      <c r="N146" s="18" t="s">
        <v>55</v>
      </c>
      <c r="O146" s="18">
        <f t="shared" si="2"/>
        <v>57.8</v>
      </c>
      <c r="P146" s="19">
        <v>-10.85</v>
      </c>
      <c r="Q146" s="19">
        <v>0</v>
      </c>
      <c r="R146">
        <v>0</v>
      </c>
      <c r="S146" t="s">
        <v>56</v>
      </c>
      <c r="T146" t="s">
        <v>57</v>
      </c>
      <c r="U146" t="s">
        <v>15</v>
      </c>
    </row>
    <row r="147" spans="1:21" ht="12">
      <c r="A147" s="16">
        <v>37027</v>
      </c>
      <c r="B147" s="16">
        <v>2007</v>
      </c>
      <c r="C147" s="16">
        <v>4</v>
      </c>
      <c r="D147" s="16">
        <v>4</v>
      </c>
      <c r="E147" s="17">
        <v>12.135</v>
      </c>
      <c r="F147">
        <v>6.048</v>
      </c>
      <c r="G147">
        <v>0.053</v>
      </c>
      <c r="H147" s="19">
        <v>8.48</v>
      </c>
      <c r="I147" s="18">
        <v>-117.1</v>
      </c>
      <c r="J147" s="18">
        <v>104.5</v>
      </c>
      <c r="K147" s="18">
        <v>135.2</v>
      </c>
      <c r="L147" s="18">
        <v>32.8</v>
      </c>
      <c r="M147" s="17">
        <v>0.0447</v>
      </c>
      <c r="N147" s="18" t="s">
        <v>55</v>
      </c>
      <c r="O147" s="18">
        <f t="shared" si="2"/>
        <v>57.2</v>
      </c>
      <c r="P147" s="19">
        <v>-10.85</v>
      </c>
      <c r="Q147" s="19">
        <v>0</v>
      </c>
      <c r="R147">
        <v>0</v>
      </c>
      <c r="S147" t="s">
        <v>56</v>
      </c>
      <c r="T147" t="s">
        <v>57</v>
      </c>
      <c r="U147" t="s">
        <v>15</v>
      </c>
    </row>
    <row r="148" spans="1:21" ht="12">
      <c r="A148" s="16">
        <v>37028</v>
      </c>
      <c r="B148" s="16">
        <v>2007</v>
      </c>
      <c r="C148" s="16">
        <v>4</v>
      </c>
      <c r="D148" s="16">
        <v>4</v>
      </c>
      <c r="E148" s="17">
        <v>12.195</v>
      </c>
      <c r="F148">
        <v>6.196</v>
      </c>
      <c r="G148">
        <v>0.062</v>
      </c>
      <c r="H148" s="19">
        <v>8.45</v>
      </c>
      <c r="I148" s="18">
        <v>-116.6</v>
      </c>
      <c r="J148" s="18">
        <v>105.8</v>
      </c>
      <c r="K148" s="18">
        <v>135.9</v>
      </c>
      <c r="L148" s="18">
        <v>33.4</v>
      </c>
      <c r="M148" s="17">
        <v>0.0447</v>
      </c>
      <c r="N148" s="18" t="s">
        <v>55</v>
      </c>
      <c r="O148" s="18">
        <f t="shared" si="2"/>
        <v>56.6</v>
      </c>
      <c r="P148" s="19">
        <v>-10.85</v>
      </c>
      <c r="Q148" s="19">
        <v>0</v>
      </c>
      <c r="R148">
        <v>0</v>
      </c>
      <c r="S148" t="s">
        <v>56</v>
      </c>
      <c r="T148" t="s">
        <v>57</v>
      </c>
      <c r="U148" t="s">
        <v>15</v>
      </c>
    </row>
    <row r="149" spans="1:21" ht="12">
      <c r="A149" s="16">
        <v>37029</v>
      </c>
      <c r="B149" s="16">
        <v>2007</v>
      </c>
      <c r="C149" s="16">
        <v>4</v>
      </c>
      <c r="D149" s="16">
        <v>4</v>
      </c>
      <c r="E149" s="17">
        <v>12.255</v>
      </c>
      <c r="F149">
        <v>6.323</v>
      </c>
      <c r="G149">
        <v>0.056</v>
      </c>
      <c r="H149" s="19">
        <v>8.41</v>
      </c>
      <c r="I149" s="18">
        <v>-116.4</v>
      </c>
      <c r="J149" s="18">
        <v>104.8</v>
      </c>
      <c r="K149" s="18">
        <v>136.6</v>
      </c>
      <c r="L149" s="18">
        <v>34</v>
      </c>
      <c r="M149" s="17">
        <v>0.0448</v>
      </c>
      <c r="N149" s="18" t="s">
        <v>55</v>
      </c>
      <c r="O149" s="18">
        <f t="shared" si="2"/>
        <v>56</v>
      </c>
      <c r="P149" s="19">
        <v>-10.85</v>
      </c>
      <c r="Q149" s="19">
        <v>0</v>
      </c>
      <c r="R149">
        <v>0</v>
      </c>
      <c r="S149" t="s">
        <v>56</v>
      </c>
      <c r="T149" t="s">
        <v>57</v>
      </c>
      <c r="U149" t="s">
        <v>15</v>
      </c>
    </row>
    <row r="150" spans="1:21" ht="12">
      <c r="A150" s="16">
        <v>37030</v>
      </c>
      <c r="B150" s="16">
        <v>2007</v>
      </c>
      <c r="C150" s="16">
        <v>4</v>
      </c>
      <c r="D150" s="16">
        <v>4</v>
      </c>
      <c r="E150" s="17">
        <v>12.323</v>
      </c>
      <c r="F150">
        <v>6.495</v>
      </c>
      <c r="G150">
        <v>0.056</v>
      </c>
      <c r="H150" s="19">
        <v>8.54</v>
      </c>
      <c r="I150" s="18">
        <v>-116.8</v>
      </c>
      <c r="J150" s="18">
        <v>106</v>
      </c>
      <c r="K150" s="18">
        <v>137.4</v>
      </c>
      <c r="L150" s="18">
        <v>34.6</v>
      </c>
      <c r="M150" s="17">
        <v>0.0448</v>
      </c>
      <c r="N150" s="18" t="s">
        <v>55</v>
      </c>
      <c r="O150" s="18">
        <f t="shared" si="2"/>
        <v>55.4</v>
      </c>
      <c r="P150" s="19">
        <v>-10.85</v>
      </c>
      <c r="Q150" s="19">
        <v>0</v>
      </c>
      <c r="R150">
        <v>0</v>
      </c>
      <c r="S150" t="s">
        <v>56</v>
      </c>
      <c r="T150" t="s">
        <v>57</v>
      </c>
      <c r="U150" t="s">
        <v>15</v>
      </c>
    </row>
    <row r="151" spans="1:21" ht="12">
      <c r="A151" s="16">
        <v>37031</v>
      </c>
      <c r="B151" s="16">
        <v>2007</v>
      </c>
      <c r="C151" s="16">
        <v>4</v>
      </c>
      <c r="D151" s="16">
        <v>4</v>
      </c>
      <c r="E151" s="17">
        <v>12.381</v>
      </c>
      <c r="F151">
        <v>6.613</v>
      </c>
      <c r="G151">
        <v>0.057</v>
      </c>
      <c r="H151" s="19">
        <v>8.45</v>
      </c>
      <c r="I151" s="18">
        <v>-116.3</v>
      </c>
      <c r="J151" s="18">
        <v>105.3</v>
      </c>
      <c r="K151" s="18">
        <v>138.1</v>
      </c>
      <c r="L151" s="18">
        <v>35.2</v>
      </c>
      <c r="M151" s="17">
        <v>0.0448</v>
      </c>
      <c r="N151" s="18" t="s">
        <v>55</v>
      </c>
      <c r="O151" s="18">
        <f t="shared" si="2"/>
        <v>54.8</v>
      </c>
      <c r="P151" s="19">
        <v>-10.85</v>
      </c>
      <c r="Q151" s="19">
        <v>0</v>
      </c>
      <c r="R151">
        <v>0</v>
      </c>
      <c r="S151" t="s">
        <v>56</v>
      </c>
      <c r="T151" t="s">
        <v>57</v>
      </c>
      <c r="U151" t="s">
        <v>15</v>
      </c>
    </row>
    <row r="152" spans="1:21" ht="12">
      <c r="A152" s="16">
        <v>37032</v>
      </c>
      <c r="B152" s="16">
        <v>2007</v>
      </c>
      <c r="C152" s="16">
        <v>4</v>
      </c>
      <c r="D152" s="16">
        <v>4</v>
      </c>
      <c r="E152" s="17">
        <v>12.441</v>
      </c>
      <c r="F152">
        <v>6.68</v>
      </c>
      <c r="G152">
        <v>0.059</v>
      </c>
      <c r="H152" s="19">
        <v>8.39</v>
      </c>
      <c r="I152" s="18">
        <v>-116.3</v>
      </c>
      <c r="J152" s="18">
        <v>105</v>
      </c>
      <c r="K152" s="18">
        <v>138.9</v>
      </c>
      <c r="L152" s="18">
        <v>35.7</v>
      </c>
      <c r="M152" s="17">
        <v>0.0447</v>
      </c>
      <c r="N152" s="18" t="s">
        <v>55</v>
      </c>
      <c r="O152" s="18">
        <f t="shared" si="2"/>
        <v>54.3</v>
      </c>
      <c r="P152" s="19">
        <v>-10.85</v>
      </c>
      <c r="Q152" s="19">
        <v>0</v>
      </c>
      <c r="R152">
        <v>0</v>
      </c>
      <c r="S152" t="s">
        <v>56</v>
      </c>
      <c r="T152" t="s">
        <v>57</v>
      </c>
      <c r="U152" t="s">
        <v>15</v>
      </c>
    </row>
    <row r="153" spans="1:21" ht="12">
      <c r="A153" s="16">
        <v>37033</v>
      </c>
      <c r="B153" s="16">
        <v>2007</v>
      </c>
      <c r="C153" s="16">
        <v>4</v>
      </c>
      <c r="D153" s="16">
        <v>4</v>
      </c>
      <c r="E153" s="17">
        <v>12.501</v>
      </c>
      <c r="F153">
        <v>6.947</v>
      </c>
      <c r="G153">
        <v>0.057</v>
      </c>
      <c r="H153" s="19">
        <v>8.55</v>
      </c>
      <c r="I153" s="18">
        <v>-116.2</v>
      </c>
      <c r="J153" s="18">
        <v>105.8</v>
      </c>
      <c r="K153" s="18">
        <v>139.7</v>
      </c>
      <c r="L153" s="18">
        <v>36.3</v>
      </c>
      <c r="M153" s="17">
        <v>0.0447</v>
      </c>
      <c r="N153" s="18" t="s">
        <v>55</v>
      </c>
      <c r="O153" s="18">
        <f t="shared" si="2"/>
        <v>53.7</v>
      </c>
      <c r="P153" s="19">
        <v>-10.85</v>
      </c>
      <c r="Q153" s="19">
        <v>0</v>
      </c>
      <c r="R153">
        <v>0</v>
      </c>
      <c r="S153" t="s">
        <v>56</v>
      </c>
      <c r="T153" t="s">
        <v>57</v>
      </c>
      <c r="U153" t="s">
        <v>15</v>
      </c>
    </row>
    <row r="154" spans="1:21" ht="12">
      <c r="A154" s="16">
        <v>37034</v>
      </c>
      <c r="B154" s="16">
        <v>2007</v>
      </c>
      <c r="C154" s="16">
        <v>4</v>
      </c>
      <c r="D154" s="16">
        <v>4</v>
      </c>
      <c r="E154" s="17">
        <v>12.569</v>
      </c>
      <c r="F154">
        <v>7.323</v>
      </c>
      <c r="G154">
        <v>0.065</v>
      </c>
      <c r="H154" s="19">
        <v>8.42</v>
      </c>
      <c r="I154" s="18">
        <v>-116.3</v>
      </c>
      <c r="J154" s="18">
        <v>104.9</v>
      </c>
      <c r="K154" s="18">
        <v>140.5</v>
      </c>
      <c r="L154" s="18">
        <v>36.9</v>
      </c>
      <c r="M154" s="17">
        <v>0.0446</v>
      </c>
      <c r="N154" s="18" t="s">
        <v>55</v>
      </c>
      <c r="O154" s="18">
        <f t="shared" si="2"/>
        <v>53.1</v>
      </c>
      <c r="P154" s="19">
        <v>-10.85</v>
      </c>
      <c r="Q154" s="19">
        <v>0</v>
      </c>
      <c r="R154">
        <v>0</v>
      </c>
      <c r="S154" t="s">
        <v>56</v>
      </c>
      <c r="T154" t="s">
        <v>57</v>
      </c>
      <c r="U154" t="s">
        <v>15</v>
      </c>
    </row>
    <row r="155" spans="1:21" ht="12">
      <c r="A155" s="16">
        <v>37035</v>
      </c>
      <c r="B155" s="16">
        <v>2007</v>
      </c>
      <c r="C155" s="16">
        <v>4</v>
      </c>
      <c r="D155" s="16">
        <v>4</v>
      </c>
      <c r="E155" s="17">
        <v>12.628</v>
      </c>
      <c r="F155">
        <v>7.511</v>
      </c>
      <c r="G155">
        <v>0.06</v>
      </c>
      <c r="H155" s="19">
        <v>8.38</v>
      </c>
      <c r="I155" s="18">
        <v>-115.6</v>
      </c>
      <c r="J155" s="18">
        <v>106.7</v>
      </c>
      <c r="K155" s="18">
        <v>141.3</v>
      </c>
      <c r="L155" s="18">
        <v>37.4</v>
      </c>
      <c r="M155" s="17">
        <v>0.0446</v>
      </c>
      <c r="N155" s="18" t="s">
        <v>55</v>
      </c>
      <c r="O155" s="18">
        <f t="shared" si="2"/>
        <v>52.6</v>
      </c>
      <c r="P155" s="19">
        <v>-10.85</v>
      </c>
      <c r="Q155" s="19">
        <v>0</v>
      </c>
      <c r="R155">
        <v>0</v>
      </c>
      <c r="S155" t="s">
        <v>56</v>
      </c>
      <c r="T155" t="s">
        <v>57</v>
      </c>
      <c r="U155" t="s">
        <v>15</v>
      </c>
    </row>
    <row r="156" spans="1:21" ht="12">
      <c r="A156" s="16">
        <v>37036</v>
      </c>
      <c r="B156" s="16">
        <v>2007</v>
      </c>
      <c r="C156" s="16">
        <v>4</v>
      </c>
      <c r="D156" s="16">
        <v>4</v>
      </c>
      <c r="E156" s="17">
        <v>12.687</v>
      </c>
      <c r="F156">
        <v>7.513</v>
      </c>
      <c r="G156">
        <v>0.053</v>
      </c>
      <c r="H156" s="19">
        <v>8.42</v>
      </c>
      <c r="I156" s="18">
        <v>-116.2</v>
      </c>
      <c r="J156" s="18">
        <v>105.5</v>
      </c>
      <c r="K156" s="18">
        <v>142.1</v>
      </c>
      <c r="L156" s="18">
        <v>37.9</v>
      </c>
      <c r="M156" s="17">
        <v>0.0445</v>
      </c>
      <c r="N156" s="18" t="s">
        <v>55</v>
      </c>
      <c r="O156" s="18">
        <f t="shared" si="2"/>
        <v>52.1</v>
      </c>
      <c r="P156" s="19">
        <v>-10.85</v>
      </c>
      <c r="Q156" s="19">
        <v>0</v>
      </c>
      <c r="R156">
        <v>0</v>
      </c>
      <c r="S156" t="s">
        <v>56</v>
      </c>
      <c r="T156" t="s">
        <v>57</v>
      </c>
      <c r="U156" t="s">
        <v>15</v>
      </c>
    </row>
    <row r="157" spans="1:21" ht="12">
      <c r="A157" s="16">
        <v>37037</v>
      </c>
      <c r="B157" s="16">
        <v>2007</v>
      </c>
      <c r="C157" s="16">
        <v>4</v>
      </c>
      <c r="D157" s="16">
        <v>4</v>
      </c>
      <c r="E157" s="17">
        <v>12.747</v>
      </c>
      <c r="F157">
        <v>7.692</v>
      </c>
      <c r="G157">
        <v>0.057</v>
      </c>
      <c r="H157" s="19">
        <v>8.42</v>
      </c>
      <c r="I157" s="18">
        <v>-116.1</v>
      </c>
      <c r="J157" s="18">
        <v>104.9</v>
      </c>
      <c r="K157" s="18">
        <v>142.9</v>
      </c>
      <c r="L157" s="18">
        <v>38.5</v>
      </c>
      <c r="M157" s="17">
        <v>0.0445</v>
      </c>
      <c r="N157" s="18" t="s">
        <v>55</v>
      </c>
      <c r="O157" s="18">
        <f t="shared" si="2"/>
        <v>51.5</v>
      </c>
      <c r="P157" s="19">
        <v>-10.85</v>
      </c>
      <c r="Q157" s="19">
        <v>0</v>
      </c>
      <c r="R157">
        <v>0</v>
      </c>
      <c r="S157" t="s">
        <v>56</v>
      </c>
      <c r="T157" t="s">
        <v>57</v>
      </c>
      <c r="U157" t="s">
        <v>15</v>
      </c>
    </row>
    <row r="158" spans="1:21" ht="12">
      <c r="A158" s="16">
        <v>37039</v>
      </c>
      <c r="B158" s="16">
        <v>2007</v>
      </c>
      <c r="C158" s="16">
        <v>4</v>
      </c>
      <c r="D158" s="16">
        <v>4</v>
      </c>
      <c r="E158" s="17">
        <v>12.869</v>
      </c>
      <c r="F158">
        <v>8.263</v>
      </c>
      <c r="G158">
        <v>0.068</v>
      </c>
      <c r="H158" s="19">
        <v>8.45</v>
      </c>
      <c r="I158" s="18">
        <v>-116.8</v>
      </c>
      <c r="J158" s="18">
        <v>105</v>
      </c>
      <c r="K158" s="18">
        <v>144.7</v>
      </c>
      <c r="L158" s="18">
        <v>39.5</v>
      </c>
      <c r="M158" s="17">
        <v>0.0445</v>
      </c>
      <c r="N158" s="18" t="s">
        <v>55</v>
      </c>
      <c r="O158" s="18">
        <f t="shared" si="2"/>
        <v>50.5</v>
      </c>
      <c r="P158" s="19">
        <v>-10.85</v>
      </c>
      <c r="Q158" s="19">
        <v>0</v>
      </c>
      <c r="R158">
        <v>0</v>
      </c>
      <c r="S158" t="s">
        <v>56</v>
      </c>
      <c r="T158" t="s">
        <v>57</v>
      </c>
      <c r="U158" t="s">
        <v>15</v>
      </c>
    </row>
    <row r="159" spans="1:21" ht="12">
      <c r="A159" s="16">
        <v>37040</v>
      </c>
      <c r="B159" s="16">
        <v>2007</v>
      </c>
      <c r="C159" s="16">
        <v>4</v>
      </c>
      <c r="D159" s="16">
        <v>4</v>
      </c>
      <c r="E159" s="17">
        <v>12.908</v>
      </c>
      <c r="F159">
        <v>7.456</v>
      </c>
      <c r="G159">
        <v>0.077</v>
      </c>
      <c r="H159" s="19">
        <v>8.49</v>
      </c>
      <c r="I159" s="18">
        <v>-116.2</v>
      </c>
      <c r="J159" s="18">
        <v>104.8</v>
      </c>
      <c r="K159" s="18">
        <v>145.3</v>
      </c>
      <c r="L159" s="18">
        <v>39.8</v>
      </c>
      <c r="M159" s="17">
        <v>0.0445</v>
      </c>
      <c r="N159" s="18" t="s">
        <v>55</v>
      </c>
      <c r="O159" s="18">
        <f t="shared" si="2"/>
        <v>50.2</v>
      </c>
      <c r="P159" s="19">
        <v>-10.85</v>
      </c>
      <c r="Q159" s="19">
        <v>0</v>
      </c>
      <c r="R159">
        <v>-0.1</v>
      </c>
      <c r="S159" t="s">
        <v>56</v>
      </c>
      <c r="T159" t="s">
        <v>57</v>
      </c>
      <c r="U159" t="s">
        <v>15</v>
      </c>
    </row>
    <row r="160" spans="1:21" ht="12">
      <c r="A160" s="16">
        <v>37041</v>
      </c>
      <c r="B160" s="16">
        <v>2007</v>
      </c>
      <c r="C160" s="16">
        <v>4</v>
      </c>
      <c r="D160" s="16">
        <v>4</v>
      </c>
      <c r="E160" s="17">
        <v>12.946</v>
      </c>
      <c r="F160">
        <v>8.057</v>
      </c>
      <c r="G160">
        <v>0.06</v>
      </c>
      <c r="H160" s="19">
        <v>8.42</v>
      </c>
      <c r="I160" s="18">
        <v>-116.4</v>
      </c>
      <c r="J160" s="18">
        <v>106.8</v>
      </c>
      <c r="K160" s="18">
        <v>145.8</v>
      </c>
      <c r="L160" s="18">
        <v>40.1</v>
      </c>
      <c r="M160" s="17">
        <v>0.0445</v>
      </c>
      <c r="N160" s="18" t="s">
        <v>55</v>
      </c>
      <c r="O160" s="18">
        <f t="shared" si="2"/>
        <v>49.9</v>
      </c>
      <c r="P160" s="19">
        <v>-10.85</v>
      </c>
      <c r="Q160" s="19">
        <v>0</v>
      </c>
      <c r="R160">
        <v>-0.05</v>
      </c>
      <c r="S160" t="s">
        <v>56</v>
      </c>
      <c r="T160" t="s">
        <v>57</v>
      </c>
      <c r="U160" t="s">
        <v>15</v>
      </c>
    </row>
    <row r="161" spans="1:21" ht="12">
      <c r="A161" s="16">
        <v>37042</v>
      </c>
      <c r="B161" s="16">
        <v>2007</v>
      </c>
      <c r="C161" s="16">
        <v>4</v>
      </c>
      <c r="D161" s="16">
        <v>4</v>
      </c>
      <c r="E161" s="17">
        <v>13.008</v>
      </c>
      <c r="F161">
        <v>1.719</v>
      </c>
      <c r="G161">
        <v>0.028</v>
      </c>
      <c r="H161" s="19">
        <v>8.62</v>
      </c>
      <c r="I161" s="18">
        <v>-115.8</v>
      </c>
      <c r="J161" s="18">
        <v>108.4</v>
      </c>
      <c r="K161" s="18">
        <v>146.2</v>
      </c>
      <c r="L161" s="18">
        <v>50</v>
      </c>
      <c r="M161" s="17">
        <v>0.0445</v>
      </c>
      <c r="N161" s="18" t="s">
        <v>55</v>
      </c>
      <c r="O161" s="18">
        <f t="shared" si="2"/>
        <v>40</v>
      </c>
      <c r="P161" s="19">
        <v>-10.85</v>
      </c>
      <c r="Q161" s="19">
        <v>0</v>
      </c>
      <c r="R161">
        <v>-0.05</v>
      </c>
      <c r="S161" t="s">
        <v>56</v>
      </c>
      <c r="T161" t="s">
        <v>57</v>
      </c>
      <c r="U161" t="s">
        <v>60</v>
      </c>
    </row>
    <row r="162" spans="1:21" ht="12">
      <c r="A162" s="16">
        <v>37057</v>
      </c>
      <c r="B162" s="16">
        <v>2007</v>
      </c>
      <c r="C162" s="16">
        <v>4</v>
      </c>
      <c r="D162" s="16">
        <v>4</v>
      </c>
      <c r="E162" s="17">
        <v>13.958</v>
      </c>
      <c r="F162">
        <v>8.466</v>
      </c>
      <c r="G162">
        <v>0.07</v>
      </c>
      <c r="H162" s="19">
        <v>8.46</v>
      </c>
      <c r="I162" s="18">
        <v>-116.9</v>
      </c>
      <c r="J162" s="18">
        <v>107.9</v>
      </c>
      <c r="K162" s="18">
        <v>163.1</v>
      </c>
      <c r="L162" s="18">
        <v>46.4</v>
      </c>
      <c r="M162" s="17">
        <v>0.0461</v>
      </c>
      <c r="N162" s="18" t="s">
        <v>55</v>
      </c>
      <c r="O162" s="18">
        <f t="shared" si="2"/>
        <v>43.6</v>
      </c>
      <c r="P162" s="19">
        <v>-10.85</v>
      </c>
      <c r="Q162" s="19">
        <v>0</v>
      </c>
      <c r="R162">
        <v>-0.05</v>
      </c>
      <c r="S162" t="s">
        <v>56</v>
      </c>
      <c r="T162" t="s">
        <v>57</v>
      </c>
      <c r="U162" t="s">
        <v>15</v>
      </c>
    </row>
    <row r="163" spans="1:21" ht="12">
      <c r="A163" s="16">
        <v>37059</v>
      </c>
      <c r="B163" s="16">
        <v>2007</v>
      </c>
      <c r="C163" s="16">
        <v>4</v>
      </c>
      <c r="D163" s="16">
        <v>4</v>
      </c>
      <c r="E163" s="17">
        <v>14.085</v>
      </c>
      <c r="F163">
        <v>8.388</v>
      </c>
      <c r="G163">
        <v>0.057</v>
      </c>
      <c r="H163" s="19">
        <v>8.36</v>
      </c>
      <c r="I163" s="18">
        <v>-116.3</v>
      </c>
      <c r="J163" s="18">
        <v>106.2</v>
      </c>
      <c r="K163" s="18">
        <v>165.5</v>
      </c>
      <c r="L163" s="18">
        <v>46.9</v>
      </c>
      <c r="M163" s="17">
        <v>0.0461</v>
      </c>
      <c r="N163" s="18" t="s">
        <v>55</v>
      </c>
      <c r="O163" s="18">
        <f t="shared" si="2"/>
        <v>43.1</v>
      </c>
      <c r="P163" s="19">
        <v>-10.85</v>
      </c>
      <c r="Q163" s="19">
        <v>0</v>
      </c>
      <c r="R163">
        <v>-0.05</v>
      </c>
      <c r="S163" t="s">
        <v>56</v>
      </c>
      <c r="T163" t="s">
        <v>57</v>
      </c>
      <c r="U163" t="s">
        <v>15</v>
      </c>
    </row>
    <row r="164" spans="1:21" ht="12">
      <c r="A164" s="16">
        <v>37060</v>
      </c>
      <c r="B164" s="16">
        <v>2007</v>
      </c>
      <c r="C164" s="16">
        <v>4</v>
      </c>
      <c r="D164" s="16">
        <v>4</v>
      </c>
      <c r="E164" s="17">
        <v>14.144</v>
      </c>
      <c r="F164">
        <v>8.936</v>
      </c>
      <c r="G164">
        <v>0.061</v>
      </c>
      <c r="H164" s="19">
        <v>8.36</v>
      </c>
      <c r="I164" s="18">
        <v>-116</v>
      </c>
      <c r="J164" s="18">
        <v>107.3</v>
      </c>
      <c r="K164" s="18">
        <v>166.7</v>
      </c>
      <c r="L164" s="18">
        <v>47.1</v>
      </c>
      <c r="M164" s="17">
        <v>0.0461</v>
      </c>
      <c r="N164" s="18" t="s">
        <v>55</v>
      </c>
      <c r="O164" s="18">
        <f t="shared" si="2"/>
        <v>42.9</v>
      </c>
      <c r="P164" s="19">
        <v>-10.85</v>
      </c>
      <c r="Q164" s="19">
        <v>0</v>
      </c>
      <c r="R164">
        <v>-0.05</v>
      </c>
      <c r="S164" t="s">
        <v>56</v>
      </c>
      <c r="T164" t="s">
        <v>57</v>
      </c>
      <c r="U164" t="s">
        <v>15</v>
      </c>
    </row>
    <row r="165" spans="1:21" ht="12">
      <c r="A165" s="16">
        <v>37061</v>
      </c>
      <c r="B165" s="16">
        <v>2007</v>
      </c>
      <c r="C165" s="16">
        <v>4</v>
      </c>
      <c r="D165" s="16">
        <v>4</v>
      </c>
      <c r="E165" s="17">
        <v>14.203</v>
      </c>
      <c r="F165">
        <v>9.254</v>
      </c>
      <c r="G165">
        <v>0.06</v>
      </c>
      <c r="H165" s="19">
        <v>8.4</v>
      </c>
      <c r="I165" s="18">
        <v>-116.1</v>
      </c>
      <c r="J165" s="18">
        <v>108.1</v>
      </c>
      <c r="K165" s="18">
        <v>167.9</v>
      </c>
      <c r="L165" s="18">
        <v>47.2</v>
      </c>
      <c r="M165" s="17">
        <v>0.0462</v>
      </c>
      <c r="N165" s="18" t="s">
        <v>55</v>
      </c>
      <c r="O165" s="18">
        <f t="shared" si="2"/>
        <v>42.8</v>
      </c>
      <c r="P165" s="19">
        <v>-10.85</v>
      </c>
      <c r="Q165" s="19">
        <v>0</v>
      </c>
      <c r="R165">
        <v>-0.05</v>
      </c>
      <c r="S165" t="s">
        <v>56</v>
      </c>
      <c r="T165" t="s">
        <v>57</v>
      </c>
      <c r="U165" t="s">
        <v>15</v>
      </c>
    </row>
    <row r="166" spans="1:21" ht="12">
      <c r="A166" s="16">
        <v>37062</v>
      </c>
      <c r="B166" s="16">
        <v>2007</v>
      </c>
      <c r="C166" s="16">
        <v>4</v>
      </c>
      <c r="D166" s="16">
        <v>4</v>
      </c>
      <c r="E166" s="17">
        <v>14.261</v>
      </c>
      <c r="F166">
        <v>9.454</v>
      </c>
      <c r="G166">
        <v>0.057</v>
      </c>
      <c r="H166" s="19">
        <v>8.43</v>
      </c>
      <c r="I166" s="18">
        <v>-116.6</v>
      </c>
      <c r="J166" s="18">
        <v>108.7</v>
      </c>
      <c r="K166" s="18">
        <v>169.1</v>
      </c>
      <c r="L166" s="18">
        <v>47.4</v>
      </c>
      <c r="M166" s="17">
        <v>0.0462</v>
      </c>
      <c r="N166" s="18" t="s">
        <v>55</v>
      </c>
      <c r="O166" s="18">
        <f t="shared" si="2"/>
        <v>42.6</v>
      </c>
      <c r="P166" s="19">
        <v>-10.85</v>
      </c>
      <c r="Q166" s="19">
        <v>0</v>
      </c>
      <c r="R166">
        <v>-0.05</v>
      </c>
      <c r="S166" t="s">
        <v>56</v>
      </c>
      <c r="T166" t="s">
        <v>57</v>
      </c>
      <c r="U166" t="s">
        <v>15</v>
      </c>
    </row>
    <row r="167" spans="1:21" ht="12">
      <c r="A167" s="16">
        <v>37063</v>
      </c>
      <c r="B167" s="16">
        <v>2007</v>
      </c>
      <c r="C167" s="16">
        <v>4</v>
      </c>
      <c r="D167" s="16">
        <v>4</v>
      </c>
      <c r="E167" s="17">
        <v>14.313</v>
      </c>
      <c r="F167">
        <v>9.44</v>
      </c>
      <c r="G167">
        <v>0.063</v>
      </c>
      <c r="H167" s="19">
        <v>8.38</v>
      </c>
      <c r="I167" s="18">
        <v>-117.4</v>
      </c>
      <c r="J167" s="18">
        <v>107.8</v>
      </c>
      <c r="K167" s="18">
        <v>170.1</v>
      </c>
      <c r="L167" s="18">
        <v>47.5</v>
      </c>
      <c r="M167" s="17">
        <v>0.0462</v>
      </c>
      <c r="N167" s="18" t="s">
        <v>55</v>
      </c>
      <c r="O167" s="18">
        <f t="shared" si="2"/>
        <v>42.5</v>
      </c>
      <c r="P167" s="19">
        <v>-10.85</v>
      </c>
      <c r="Q167" s="19">
        <v>0</v>
      </c>
      <c r="R167">
        <v>-0.05</v>
      </c>
      <c r="S167" t="s">
        <v>56</v>
      </c>
      <c r="T167" t="s">
        <v>57</v>
      </c>
      <c r="U167" t="s">
        <v>15</v>
      </c>
    </row>
    <row r="168" spans="1:21" ht="12">
      <c r="A168" s="16">
        <v>37064</v>
      </c>
      <c r="B168" s="16">
        <v>2007</v>
      </c>
      <c r="C168" s="16">
        <v>4</v>
      </c>
      <c r="D168" s="16">
        <v>4</v>
      </c>
      <c r="E168" s="17">
        <v>14.387</v>
      </c>
      <c r="F168">
        <v>1.754</v>
      </c>
      <c r="G168">
        <v>0.026</v>
      </c>
      <c r="H168" s="19">
        <v>8.52</v>
      </c>
      <c r="I168" s="18">
        <v>-115.8</v>
      </c>
      <c r="J168" s="18">
        <v>108</v>
      </c>
      <c r="K168" s="18">
        <v>178.2</v>
      </c>
      <c r="L168" s="18">
        <v>56.2</v>
      </c>
      <c r="M168" s="17">
        <v>0.0462</v>
      </c>
      <c r="N168" s="18" t="s">
        <v>55</v>
      </c>
      <c r="O168" s="18">
        <f t="shared" si="2"/>
        <v>33.8</v>
      </c>
      <c r="P168" s="19">
        <v>-10.85</v>
      </c>
      <c r="Q168" s="19">
        <v>0</v>
      </c>
      <c r="R168">
        <v>-0.05</v>
      </c>
      <c r="S168" t="s">
        <v>56</v>
      </c>
      <c r="T168" t="s">
        <v>57</v>
      </c>
      <c r="U168" t="s">
        <v>60</v>
      </c>
    </row>
    <row r="169" spans="1:21" ht="12">
      <c r="A169" s="16">
        <v>37083</v>
      </c>
      <c r="B169" s="16">
        <v>2007</v>
      </c>
      <c r="C169" s="16">
        <v>4</v>
      </c>
      <c r="D169" s="16">
        <v>4</v>
      </c>
      <c r="E169" s="17">
        <v>15.621</v>
      </c>
      <c r="F169">
        <v>9.358</v>
      </c>
      <c r="G169">
        <v>0.069</v>
      </c>
      <c r="H169" s="19">
        <v>8.4</v>
      </c>
      <c r="I169" s="18">
        <v>-117.7</v>
      </c>
      <c r="J169" s="18">
        <v>106.8</v>
      </c>
      <c r="K169" s="18">
        <v>196.7</v>
      </c>
      <c r="L169" s="18">
        <v>46.5</v>
      </c>
      <c r="M169" s="17">
        <v>0.0466</v>
      </c>
      <c r="N169" s="18" t="s">
        <v>55</v>
      </c>
      <c r="O169" s="18">
        <f t="shared" si="2"/>
        <v>43.5</v>
      </c>
      <c r="P169" s="19">
        <v>-10.85</v>
      </c>
      <c r="Q169" s="19">
        <v>0</v>
      </c>
      <c r="R169">
        <v>-0.05</v>
      </c>
      <c r="S169" t="s">
        <v>56</v>
      </c>
      <c r="T169" t="s">
        <v>57</v>
      </c>
      <c r="U169" t="s">
        <v>15</v>
      </c>
    </row>
    <row r="170" spans="1:21" ht="12">
      <c r="A170" s="16">
        <v>37084</v>
      </c>
      <c r="B170" s="16">
        <v>2007</v>
      </c>
      <c r="C170" s="16">
        <v>4</v>
      </c>
      <c r="D170" s="16">
        <v>4</v>
      </c>
      <c r="E170" s="17">
        <v>15.698</v>
      </c>
      <c r="F170">
        <v>1.747</v>
      </c>
      <c r="G170">
        <v>0.032</v>
      </c>
      <c r="H170" s="19">
        <v>8.2</v>
      </c>
      <c r="I170" s="18">
        <v>-116.9</v>
      </c>
      <c r="J170" s="18">
        <v>109.7</v>
      </c>
      <c r="K170" s="18">
        <v>209.8</v>
      </c>
      <c r="L170" s="18">
        <v>51.7</v>
      </c>
      <c r="M170" s="17">
        <v>0.0467</v>
      </c>
      <c r="N170" s="18" t="s">
        <v>55</v>
      </c>
      <c r="O170" s="18">
        <f t="shared" si="2"/>
        <v>38.3</v>
      </c>
      <c r="P170" s="19">
        <v>-10.85</v>
      </c>
      <c r="Q170" s="19">
        <v>0</v>
      </c>
      <c r="R170">
        <v>-0.05</v>
      </c>
      <c r="S170" t="s">
        <v>56</v>
      </c>
      <c r="T170" t="s">
        <v>57</v>
      </c>
      <c r="U170" t="s">
        <v>60</v>
      </c>
    </row>
    <row r="171" spans="1:21" ht="12">
      <c r="A171" s="16">
        <v>37103</v>
      </c>
      <c r="B171" s="16">
        <v>2007</v>
      </c>
      <c r="C171" s="16">
        <v>4</v>
      </c>
      <c r="D171" s="16">
        <v>4</v>
      </c>
      <c r="E171" s="17">
        <v>16.866</v>
      </c>
      <c r="F171">
        <v>6.363</v>
      </c>
      <c r="G171">
        <v>0.057</v>
      </c>
      <c r="H171" s="19">
        <v>8.28</v>
      </c>
      <c r="I171" s="18">
        <v>-118.2</v>
      </c>
      <c r="J171" s="18">
        <v>105.1</v>
      </c>
      <c r="K171" s="18">
        <v>217.4</v>
      </c>
      <c r="L171" s="18">
        <v>38.4</v>
      </c>
      <c r="M171" s="17">
        <v>0.049</v>
      </c>
      <c r="N171" s="18" t="s">
        <v>55</v>
      </c>
      <c r="O171" s="18">
        <f t="shared" si="2"/>
        <v>51.6</v>
      </c>
      <c r="P171" s="19">
        <v>-10.85</v>
      </c>
      <c r="Q171" s="19">
        <v>0</v>
      </c>
      <c r="R171">
        <v>-0.05</v>
      </c>
      <c r="S171" t="s">
        <v>56</v>
      </c>
      <c r="T171" t="s">
        <v>57</v>
      </c>
      <c r="U171" t="s">
        <v>15</v>
      </c>
    </row>
    <row r="172" spans="1:21" ht="12">
      <c r="A172" s="16">
        <v>37104</v>
      </c>
      <c r="B172" s="16">
        <v>2007</v>
      </c>
      <c r="C172" s="16">
        <v>4</v>
      </c>
      <c r="D172" s="16">
        <v>4</v>
      </c>
      <c r="E172" s="17">
        <v>16.91</v>
      </c>
      <c r="F172">
        <v>5.995</v>
      </c>
      <c r="G172">
        <v>0.054</v>
      </c>
      <c r="H172" s="19">
        <v>8.26</v>
      </c>
      <c r="I172" s="18">
        <v>-118.8</v>
      </c>
      <c r="J172" s="18">
        <v>105.5</v>
      </c>
      <c r="K172" s="18">
        <v>218</v>
      </c>
      <c r="L172" s="18">
        <v>38</v>
      </c>
      <c r="M172" s="17">
        <v>0.0491</v>
      </c>
      <c r="N172" s="18" t="s">
        <v>55</v>
      </c>
      <c r="O172" s="18">
        <f t="shared" si="2"/>
        <v>52</v>
      </c>
      <c r="P172" s="19">
        <v>-10.85</v>
      </c>
      <c r="Q172" s="19">
        <v>0</v>
      </c>
      <c r="R172">
        <v>-0.1</v>
      </c>
      <c r="S172" t="s">
        <v>56</v>
      </c>
      <c r="T172" t="s">
        <v>57</v>
      </c>
      <c r="U172" t="s">
        <v>15</v>
      </c>
    </row>
    <row r="173" spans="1:21" ht="12">
      <c r="A173" s="16">
        <v>37105</v>
      </c>
      <c r="B173" s="16">
        <v>2007</v>
      </c>
      <c r="C173" s="16">
        <v>4</v>
      </c>
      <c r="D173" s="16">
        <v>4</v>
      </c>
      <c r="E173" s="17">
        <v>16.944</v>
      </c>
      <c r="F173">
        <v>6.027</v>
      </c>
      <c r="G173">
        <v>0.049</v>
      </c>
      <c r="H173" s="19">
        <v>8.28</v>
      </c>
      <c r="I173" s="18">
        <v>-117.3</v>
      </c>
      <c r="J173" s="18">
        <v>106</v>
      </c>
      <c r="K173" s="18">
        <v>218.5</v>
      </c>
      <c r="L173" s="18">
        <v>37.7</v>
      </c>
      <c r="M173" s="17">
        <v>0.0492</v>
      </c>
      <c r="N173" s="18" t="s">
        <v>55</v>
      </c>
      <c r="O173" s="18">
        <f t="shared" si="2"/>
        <v>52.3</v>
      </c>
      <c r="P173" s="19">
        <v>-10.85</v>
      </c>
      <c r="Q173" s="19">
        <v>0</v>
      </c>
      <c r="R173">
        <v>-0.15</v>
      </c>
      <c r="S173" t="s">
        <v>56</v>
      </c>
      <c r="T173" t="s">
        <v>57</v>
      </c>
      <c r="U173" t="s">
        <v>15</v>
      </c>
    </row>
    <row r="174" spans="1:21" ht="12">
      <c r="A174" s="16">
        <v>37106</v>
      </c>
      <c r="B174" s="16">
        <v>2007</v>
      </c>
      <c r="C174" s="16">
        <v>4</v>
      </c>
      <c r="D174" s="16">
        <v>4</v>
      </c>
      <c r="E174" s="17">
        <v>16.998</v>
      </c>
      <c r="F174">
        <v>1.056</v>
      </c>
      <c r="G174">
        <v>0.021</v>
      </c>
      <c r="H174" s="19">
        <v>8.27</v>
      </c>
      <c r="I174" s="18">
        <v>-118.2</v>
      </c>
      <c r="J174" s="18">
        <v>106</v>
      </c>
      <c r="K174" s="18">
        <v>230.9</v>
      </c>
      <c r="L174" s="18">
        <v>39.7</v>
      </c>
      <c r="M174" s="17">
        <v>0.0493</v>
      </c>
      <c r="N174" s="18" t="s">
        <v>55</v>
      </c>
      <c r="O174" s="18">
        <f t="shared" si="2"/>
        <v>50.3</v>
      </c>
      <c r="P174" s="19">
        <v>-10.85</v>
      </c>
      <c r="Q174" s="19">
        <v>0</v>
      </c>
      <c r="R174">
        <v>-0.15</v>
      </c>
      <c r="S174" t="s">
        <v>56</v>
      </c>
      <c r="T174" t="s">
        <v>57</v>
      </c>
      <c r="U174" t="s">
        <v>60</v>
      </c>
    </row>
    <row r="175" spans="1:21" ht="12">
      <c r="A175" s="16">
        <v>37121</v>
      </c>
      <c r="B175" s="16">
        <v>2007</v>
      </c>
      <c r="C175" s="16">
        <v>4</v>
      </c>
      <c r="D175" s="16">
        <v>4</v>
      </c>
      <c r="E175" s="17">
        <v>17.936</v>
      </c>
      <c r="F175">
        <v>2.354</v>
      </c>
      <c r="G175">
        <v>0.036</v>
      </c>
      <c r="H175" s="19">
        <v>8.74</v>
      </c>
      <c r="I175" s="18">
        <v>-115.5</v>
      </c>
      <c r="J175" s="18">
        <v>108.4</v>
      </c>
      <c r="K175" s="18">
        <v>230</v>
      </c>
      <c r="L175" s="18">
        <v>27.9</v>
      </c>
      <c r="M175" s="17">
        <v>0.0528</v>
      </c>
      <c r="N175" s="18" t="s">
        <v>55</v>
      </c>
      <c r="O175" s="18">
        <f t="shared" si="2"/>
        <v>62.1</v>
      </c>
      <c r="P175" s="19">
        <v>-10.85</v>
      </c>
      <c r="Q175" s="19">
        <v>0</v>
      </c>
      <c r="R175">
        <v>-0.15</v>
      </c>
      <c r="S175" t="s">
        <v>56</v>
      </c>
      <c r="T175" t="s">
        <v>57</v>
      </c>
      <c r="U175" t="s">
        <v>15</v>
      </c>
    </row>
    <row r="176" spans="1:21" ht="12">
      <c r="A176" s="16">
        <v>37122</v>
      </c>
      <c r="B176" s="16">
        <v>2007</v>
      </c>
      <c r="C176" s="16">
        <v>4</v>
      </c>
      <c r="D176" s="16">
        <v>4</v>
      </c>
      <c r="E176" s="17">
        <v>17.976</v>
      </c>
      <c r="F176">
        <v>2.627</v>
      </c>
      <c r="G176">
        <v>0.038</v>
      </c>
      <c r="H176" s="19">
        <v>8.29</v>
      </c>
      <c r="I176" s="18">
        <v>-116.9</v>
      </c>
      <c r="J176" s="18">
        <v>108.5</v>
      </c>
      <c r="K176" s="18">
        <v>230.4</v>
      </c>
      <c r="L176" s="18">
        <v>27.5</v>
      </c>
      <c r="M176" s="17">
        <v>0.053</v>
      </c>
      <c r="N176" s="18" t="s">
        <v>55</v>
      </c>
      <c r="O176" s="18">
        <f t="shared" si="2"/>
        <v>62.5</v>
      </c>
      <c r="P176" s="19">
        <v>-10.85</v>
      </c>
      <c r="Q176" s="19">
        <v>0</v>
      </c>
      <c r="R176">
        <v>-0.25</v>
      </c>
      <c r="S176" t="s">
        <v>56</v>
      </c>
      <c r="T176" t="s">
        <v>57</v>
      </c>
      <c r="U176" t="s">
        <v>15</v>
      </c>
    </row>
    <row r="177" spans="1:21" ht="12">
      <c r="A177" s="16">
        <v>37123</v>
      </c>
      <c r="B177" s="16">
        <v>2007</v>
      </c>
      <c r="C177" s="16">
        <v>4</v>
      </c>
      <c r="D177" s="16">
        <v>4</v>
      </c>
      <c r="E177" s="17">
        <v>18.015</v>
      </c>
      <c r="F177">
        <v>2.44</v>
      </c>
      <c r="G177">
        <v>0.044</v>
      </c>
      <c r="H177" s="19">
        <v>7.97</v>
      </c>
      <c r="I177" s="18">
        <v>-118.2</v>
      </c>
      <c r="J177" s="18">
        <v>107.6</v>
      </c>
      <c r="K177" s="18">
        <v>230.8</v>
      </c>
      <c r="L177" s="18">
        <v>27.1</v>
      </c>
      <c r="M177" s="17">
        <v>0.0531</v>
      </c>
      <c r="N177" s="18" t="s">
        <v>55</v>
      </c>
      <c r="O177" s="18">
        <f t="shared" si="2"/>
        <v>62.9</v>
      </c>
      <c r="P177" s="19">
        <v>-10.85</v>
      </c>
      <c r="Q177" s="19">
        <v>0</v>
      </c>
      <c r="R177">
        <v>-0.3</v>
      </c>
      <c r="S177" t="s">
        <v>56</v>
      </c>
      <c r="T177" t="s">
        <v>57</v>
      </c>
      <c r="U177" t="s">
        <v>15</v>
      </c>
    </row>
    <row r="178" spans="1:21" ht="12">
      <c r="A178" s="16">
        <v>37125</v>
      </c>
      <c r="B178" s="16">
        <v>2007</v>
      </c>
      <c r="C178" s="16">
        <v>4</v>
      </c>
      <c r="D178" s="16">
        <v>4</v>
      </c>
      <c r="E178" s="17">
        <v>18.147</v>
      </c>
      <c r="F178">
        <v>202.774</v>
      </c>
      <c r="G178">
        <v>0.829</v>
      </c>
      <c r="H178" s="19">
        <v>29.2</v>
      </c>
      <c r="I178" s="18">
        <v>-117.6</v>
      </c>
      <c r="J178" s="18">
        <v>110.2</v>
      </c>
      <c r="K178" s="18">
        <v>232.2</v>
      </c>
      <c r="L178" s="18">
        <v>25.5</v>
      </c>
      <c r="M178" s="17">
        <v>0.0535</v>
      </c>
      <c r="N178" s="18" t="s">
        <v>55</v>
      </c>
      <c r="O178" s="18">
        <f t="shared" si="2"/>
        <v>64.5</v>
      </c>
      <c r="P178" s="19">
        <v>-10.85</v>
      </c>
      <c r="Q178" s="19">
        <v>0</v>
      </c>
      <c r="R178">
        <v>-0.3</v>
      </c>
      <c r="S178" t="s">
        <v>56</v>
      </c>
      <c r="T178" t="s">
        <v>57</v>
      </c>
      <c r="U178" t="s">
        <v>8</v>
      </c>
    </row>
    <row r="179" spans="1:21" ht="12">
      <c r="A179" s="16">
        <v>37126</v>
      </c>
      <c r="B179" s="16">
        <v>2007</v>
      </c>
      <c r="C179" s="16">
        <v>4</v>
      </c>
      <c r="D179" s="16">
        <v>4</v>
      </c>
      <c r="E179" s="17">
        <v>18.205</v>
      </c>
      <c r="F179">
        <v>194.258</v>
      </c>
      <c r="G179">
        <v>0.764</v>
      </c>
      <c r="H179" s="19">
        <v>29.35</v>
      </c>
      <c r="I179" s="18">
        <v>-116.6</v>
      </c>
      <c r="J179" s="18">
        <v>111.6</v>
      </c>
      <c r="K179" s="18">
        <v>232.7</v>
      </c>
      <c r="L179" s="18">
        <v>24.9</v>
      </c>
      <c r="M179" s="17">
        <v>0.0536</v>
      </c>
      <c r="N179" s="18" t="s">
        <v>55</v>
      </c>
      <c r="O179" s="18">
        <f t="shared" si="2"/>
        <v>65.1</v>
      </c>
      <c r="P179" s="19">
        <v>-10.85</v>
      </c>
      <c r="Q179" s="19">
        <v>0</v>
      </c>
      <c r="R179">
        <v>-0.3</v>
      </c>
      <c r="S179" t="s">
        <v>56</v>
      </c>
      <c r="T179" t="s">
        <v>57</v>
      </c>
      <c r="U179" t="s">
        <v>8</v>
      </c>
    </row>
    <row r="180" spans="1:21" ht="12">
      <c r="A180" s="16">
        <v>37127</v>
      </c>
      <c r="B180" s="16">
        <v>2007</v>
      </c>
      <c r="C180" s="16">
        <v>4</v>
      </c>
      <c r="D180" s="16">
        <v>4</v>
      </c>
      <c r="E180" s="17">
        <v>18.265</v>
      </c>
      <c r="F180">
        <v>184.026</v>
      </c>
      <c r="G180">
        <v>0.698</v>
      </c>
      <c r="H180" s="19">
        <v>29.54</v>
      </c>
      <c r="I180" s="18">
        <v>-117.1</v>
      </c>
      <c r="J180" s="18">
        <v>110.6</v>
      </c>
      <c r="K180" s="18">
        <v>233.2</v>
      </c>
      <c r="L180" s="18">
        <v>24.2</v>
      </c>
      <c r="M180" s="17">
        <v>0.0536</v>
      </c>
      <c r="N180" s="18" t="s">
        <v>55</v>
      </c>
      <c r="O180" s="18">
        <f t="shared" si="2"/>
        <v>65.8</v>
      </c>
      <c r="P180" s="19">
        <v>-10.85</v>
      </c>
      <c r="Q180" s="19">
        <v>0</v>
      </c>
      <c r="R180">
        <v>-0.3</v>
      </c>
      <c r="S180" t="s">
        <v>56</v>
      </c>
      <c r="T180" t="s">
        <v>57</v>
      </c>
      <c r="U180" t="s">
        <v>8</v>
      </c>
    </row>
    <row r="181" spans="1:21" ht="12">
      <c r="A181" s="16">
        <v>37128</v>
      </c>
      <c r="B181" s="16">
        <v>2007</v>
      </c>
      <c r="C181" s="16">
        <v>4</v>
      </c>
      <c r="D181" s="16">
        <v>4</v>
      </c>
      <c r="E181" s="17">
        <v>18.323</v>
      </c>
      <c r="F181">
        <v>166.703</v>
      </c>
      <c r="G181">
        <v>0.625</v>
      </c>
      <c r="H181" s="19">
        <v>29.72</v>
      </c>
      <c r="I181" s="18">
        <v>-118.3</v>
      </c>
      <c r="J181" s="18">
        <v>112.2</v>
      </c>
      <c r="K181" s="18">
        <v>233.7</v>
      </c>
      <c r="L181" s="18">
        <v>23.5</v>
      </c>
      <c r="M181" s="17">
        <v>0.0537</v>
      </c>
      <c r="N181" s="18" t="s">
        <v>55</v>
      </c>
      <c r="O181" s="18">
        <f t="shared" si="2"/>
        <v>66.5</v>
      </c>
      <c r="P181" s="19">
        <v>-10.85</v>
      </c>
      <c r="Q181" s="19">
        <v>0</v>
      </c>
      <c r="R181">
        <v>-0.3</v>
      </c>
      <c r="S181" t="s">
        <v>56</v>
      </c>
      <c r="T181" t="s">
        <v>57</v>
      </c>
      <c r="U181" t="s">
        <v>8</v>
      </c>
    </row>
    <row r="182" spans="1:21" ht="12">
      <c r="A182" s="16">
        <v>37129</v>
      </c>
      <c r="B182" s="16">
        <v>2007</v>
      </c>
      <c r="C182" s="16">
        <v>4</v>
      </c>
      <c r="D182" s="16">
        <v>4</v>
      </c>
      <c r="E182" s="17">
        <v>18.383</v>
      </c>
      <c r="F182">
        <v>1.595</v>
      </c>
      <c r="G182">
        <v>0.037</v>
      </c>
      <c r="H182" s="19">
        <v>8.44</v>
      </c>
      <c r="I182" s="18">
        <v>-117.6</v>
      </c>
      <c r="J182" s="18">
        <v>107.2</v>
      </c>
      <c r="K182" s="18">
        <v>234.2</v>
      </c>
      <c r="L182" s="18">
        <v>22.9</v>
      </c>
      <c r="M182" s="17">
        <v>0.0537</v>
      </c>
      <c r="N182" s="18" t="s">
        <v>55</v>
      </c>
      <c r="O182" s="18">
        <f t="shared" si="2"/>
        <v>67.1</v>
      </c>
      <c r="P182" s="19">
        <v>-10.85</v>
      </c>
      <c r="Q182" s="19">
        <v>0</v>
      </c>
      <c r="R182">
        <v>-0.3</v>
      </c>
      <c r="S182" t="s">
        <v>56</v>
      </c>
      <c r="T182" t="s">
        <v>57</v>
      </c>
      <c r="U182" t="s">
        <v>15</v>
      </c>
    </row>
    <row r="183" spans="1:21" ht="12">
      <c r="A183" s="16">
        <v>37138</v>
      </c>
      <c r="B183" s="16">
        <v>2007</v>
      </c>
      <c r="C183" s="16">
        <v>4</v>
      </c>
      <c r="D183" s="16">
        <v>5</v>
      </c>
      <c r="E183" s="17">
        <v>5.224</v>
      </c>
      <c r="F183">
        <v>2.005</v>
      </c>
      <c r="G183">
        <v>0.023</v>
      </c>
      <c r="H183" s="19">
        <v>9.05</v>
      </c>
      <c r="I183" s="18">
        <v>-116.9</v>
      </c>
      <c r="J183" s="18">
        <v>103.6</v>
      </c>
      <c r="K183" s="18">
        <v>180.7</v>
      </c>
      <c r="L183" s="18">
        <v>55.7</v>
      </c>
      <c r="M183" s="17">
        <v>0.0519</v>
      </c>
      <c r="N183" s="18" t="s">
        <v>55</v>
      </c>
      <c r="O183" s="18">
        <f t="shared" si="2"/>
        <v>34.3</v>
      </c>
      <c r="P183" s="19">
        <v>-10.85</v>
      </c>
      <c r="Q183" s="19">
        <v>0</v>
      </c>
      <c r="R183">
        <v>0</v>
      </c>
      <c r="S183" t="s">
        <v>56</v>
      </c>
      <c r="T183" t="s">
        <v>57</v>
      </c>
      <c r="U183" t="s">
        <v>58</v>
      </c>
    </row>
    <row r="184" spans="1:21" ht="12">
      <c r="A184" s="16">
        <v>37139</v>
      </c>
      <c r="B184" s="16">
        <v>2007</v>
      </c>
      <c r="C184" s="16">
        <v>4</v>
      </c>
      <c r="D184" s="16">
        <v>5</v>
      </c>
      <c r="E184" s="17">
        <v>5.272</v>
      </c>
      <c r="F184">
        <v>2.021</v>
      </c>
      <c r="G184">
        <v>0.023</v>
      </c>
      <c r="H184" s="19">
        <v>8.98</v>
      </c>
      <c r="I184" s="18">
        <v>-116.4</v>
      </c>
      <c r="J184" s="18">
        <v>102.7</v>
      </c>
      <c r="K184" s="18">
        <v>182</v>
      </c>
      <c r="L184" s="18">
        <v>55.7</v>
      </c>
      <c r="M184" s="17">
        <v>0.052</v>
      </c>
      <c r="N184" s="18" t="s">
        <v>55</v>
      </c>
      <c r="O184" s="18">
        <f t="shared" si="2"/>
        <v>34.3</v>
      </c>
      <c r="P184" s="19">
        <v>-10.85</v>
      </c>
      <c r="Q184" s="19">
        <v>0</v>
      </c>
      <c r="R184">
        <v>-0.1</v>
      </c>
      <c r="S184" t="s">
        <v>56</v>
      </c>
      <c r="T184" t="s">
        <v>57</v>
      </c>
      <c r="U184" t="s">
        <v>58</v>
      </c>
    </row>
    <row r="185" spans="1:21" ht="12">
      <c r="A185" s="16">
        <v>37147</v>
      </c>
      <c r="B185" s="16">
        <v>2007</v>
      </c>
      <c r="C185" s="16">
        <v>4</v>
      </c>
      <c r="D185" s="16">
        <v>5</v>
      </c>
      <c r="E185" s="17">
        <v>6.17</v>
      </c>
      <c r="F185">
        <v>1.599</v>
      </c>
      <c r="G185">
        <v>0.027</v>
      </c>
      <c r="H185" s="19">
        <v>9.21</v>
      </c>
      <c r="I185" s="18">
        <v>-113.2</v>
      </c>
      <c r="J185" s="18">
        <v>103.2</v>
      </c>
      <c r="K185" s="18">
        <v>203.8</v>
      </c>
      <c r="L185" s="18">
        <v>52.9</v>
      </c>
      <c r="M185" s="17">
        <v>0.0548</v>
      </c>
      <c r="N185" s="18" t="s">
        <v>55</v>
      </c>
      <c r="O185" s="18">
        <f t="shared" si="2"/>
        <v>37.1</v>
      </c>
      <c r="P185" s="19">
        <v>-10.85</v>
      </c>
      <c r="Q185" s="19">
        <v>0</v>
      </c>
      <c r="R185">
        <v>-0.1</v>
      </c>
      <c r="S185" t="s">
        <v>56</v>
      </c>
      <c r="T185" t="s">
        <v>57</v>
      </c>
      <c r="U185" t="s">
        <v>58</v>
      </c>
    </row>
    <row r="186" spans="1:21" ht="12">
      <c r="A186" s="16">
        <v>37148</v>
      </c>
      <c r="B186" s="16">
        <v>2007</v>
      </c>
      <c r="C186" s="16">
        <v>4</v>
      </c>
      <c r="D186" s="16">
        <v>5</v>
      </c>
      <c r="E186" s="17">
        <v>11.462</v>
      </c>
      <c r="F186">
        <v>1.453</v>
      </c>
      <c r="G186">
        <v>0.033</v>
      </c>
      <c r="H186" s="19">
        <v>8.28</v>
      </c>
      <c r="I186" s="18">
        <v>-116.5</v>
      </c>
      <c r="J186" s="18">
        <v>103.6</v>
      </c>
      <c r="K186" s="18">
        <v>128.9</v>
      </c>
      <c r="L186" s="18">
        <v>26.4</v>
      </c>
      <c r="M186" s="17">
        <v>0.0544</v>
      </c>
      <c r="N186" s="18" t="s">
        <v>55</v>
      </c>
      <c r="O186" s="18">
        <f t="shared" si="2"/>
        <v>63.6</v>
      </c>
      <c r="P186" s="19">
        <v>-10.85</v>
      </c>
      <c r="Q186" s="19">
        <v>0</v>
      </c>
      <c r="R186">
        <v>0</v>
      </c>
      <c r="S186" t="s">
        <v>56</v>
      </c>
      <c r="T186" t="s">
        <v>57</v>
      </c>
      <c r="U186" t="s">
        <v>15</v>
      </c>
    </row>
    <row r="187" spans="1:21" ht="12">
      <c r="A187" s="16">
        <v>37149</v>
      </c>
      <c r="B187" s="16">
        <v>2007</v>
      </c>
      <c r="C187" s="16">
        <v>4</v>
      </c>
      <c r="D187" s="16">
        <v>5</v>
      </c>
      <c r="E187" s="17">
        <v>11.522</v>
      </c>
      <c r="F187">
        <v>1.68</v>
      </c>
      <c r="G187">
        <v>0.033</v>
      </c>
      <c r="H187" s="19">
        <v>8.49</v>
      </c>
      <c r="I187" s="18">
        <v>-116.4</v>
      </c>
      <c r="J187" s="18">
        <v>101.9</v>
      </c>
      <c r="K187" s="18">
        <v>129.5</v>
      </c>
      <c r="L187" s="18">
        <v>27.1</v>
      </c>
      <c r="M187" s="17">
        <v>0.0541</v>
      </c>
      <c r="N187" s="18" t="s">
        <v>55</v>
      </c>
      <c r="O187" s="18">
        <f t="shared" si="2"/>
        <v>62.9</v>
      </c>
      <c r="P187" s="19">
        <v>-10.85</v>
      </c>
      <c r="Q187" s="19">
        <v>0</v>
      </c>
      <c r="R187">
        <v>0.1</v>
      </c>
      <c r="S187" t="s">
        <v>56</v>
      </c>
      <c r="T187" t="s">
        <v>57</v>
      </c>
      <c r="U187" t="s">
        <v>15</v>
      </c>
    </row>
    <row r="188" spans="1:21" ht="12">
      <c r="A188" s="16">
        <v>37150</v>
      </c>
      <c r="B188" s="16">
        <v>2007</v>
      </c>
      <c r="C188" s="16">
        <v>4</v>
      </c>
      <c r="D188" s="16">
        <v>5</v>
      </c>
      <c r="E188" s="17">
        <v>11.551</v>
      </c>
      <c r="F188">
        <v>1.379</v>
      </c>
      <c r="G188">
        <v>0.032</v>
      </c>
      <c r="H188" s="19">
        <v>7.71</v>
      </c>
      <c r="I188" s="18">
        <v>-116.5</v>
      </c>
      <c r="J188" s="18">
        <v>102.1</v>
      </c>
      <c r="K188" s="18">
        <v>129.7</v>
      </c>
      <c r="L188" s="18">
        <v>27.4</v>
      </c>
      <c r="M188" s="17">
        <v>0.054</v>
      </c>
      <c r="N188" s="18" t="s">
        <v>55</v>
      </c>
      <c r="O188" s="18">
        <f t="shared" si="2"/>
        <v>62.6</v>
      </c>
      <c r="P188" s="19">
        <v>-10.85</v>
      </c>
      <c r="Q188" s="19">
        <v>0</v>
      </c>
      <c r="R188">
        <v>-0.1</v>
      </c>
      <c r="S188" t="s">
        <v>56</v>
      </c>
      <c r="T188" t="s">
        <v>57</v>
      </c>
      <c r="U188" t="s">
        <v>15</v>
      </c>
    </row>
    <row r="189" spans="1:21" ht="12">
      <c r="A189" s="16">
        <v>37152</v>
      </c>
      <c r="B189" s="16">
        <v>2007</v>
      </c>
      <c r="C189" s="16">
        <v>4</v>
      </c>
      <c r="D189" s="16">
        <v>5</v>
      </c>
      <c r="E189" s="17">
        <v>11.69</v>
      </c>
      <c r="F189">
        <v>183.49</v>
      </c>
      <c r="G189">
        <v>0.74</v>
      </c>
      <c r="H189" s="19">
        <v>29.14</v>
      </c>
      <c r="I189" s="18">
        <v>-115.9</v>
      </c>
      <c r="J189" s="18">
        <v>104.2</v>
      </c>
      <c r="K189" s="18">
        <v>131.2</v>
      </c>
      <c r="L189" s="18">
        <v>29</v>
      </c>
      <c r="M189" s="17">
        <v>0.0533</v>
      </c>
      <c r="N189" s="18" t="s">
        <v>55</v>
      </c>
      <c r="O189" s="18">
        <f t="shared" si="2"/>
        <v>61</v>
      </c>
      <c r="P189" s="19">
        <v>-10.85</v>
      </c>
      <c r="Q189" s="19">
        <v>0</v>
      </c>
      <c r="R189">
        <v>0</v>
      </c>
      <c r="S189" t="s">
        <v>56</v>
      </c>
      <c r="T189" t="s">
        <v>57</v>
      </c>
      <c r="U189" t="s">
        <v>8</v>
      </c>
    </row>
    <row r="190" spans="1:21" ht="12">
      <c r="A190" s="16">
        <v>37153</v>
      </c>
      <c r="B190" s="16">
        <v>2007</v>
      </c>
      <c r="C190" s="16">
        <v>4</v>
      </c>
      <c r="D190" s="16">
        <v>5</v>
      </c>
      <c r="E190" s="17">
        <v>11.748</v>
      </c>
      <c r="F190">
        <v>198.814</v>
      </c>
      <c r="G190">
        <v>0.801</v>
      </c>
      <c r="H190" s="19">
        <v>29.02</v>
      </c>
      <c r="I190" s="18">
        <v>-115.8</v>
      </c>
      <c r="J190" s="18">
        <v>103.3</v>
      </c>
      <c r="K190" s="18">
        <v>131.8</v>
      </c>
      <c r="L190" s="18">
        <v>29.6</v>
      </c>
      <c r="M190" s="17">
        <v>0.053</v>
      </c>
      <c r="N190" s="18" t="s">
        <v>55</v>
      </c>
      <c r="O190" s="18">
        <f t="shared" si="2"/>
        <v>60.4</v>
      </c>
      <c r="P190" s="19">
        <v>-10.85</v>
      </c>
      <c r="Q190" s="19">
        <v>0</v>
      </c>
      <c r="R190">
        <v>0</v>
      </c>
      <c r="S190" t="s">
        <v>56</v>
      </c>
      <c r="T190" t="s">
        <v>57</v>
      </c>
      <c r="U190" t="s">
        <v>8</v>
      </c>
    </row>
    <row r="191" spans="1:21" ht="12">
      <c r="A191" s="16">
        <v>37154</v>
      </c>
      <c r="B191" s="16">
        <v>2007</v>
      </c>
      <c r="C191" s="16">
        <v>4</v>
      </c>
      <c r="D191" s="16">
        <v>5</v>
      </c>
      <c r="E191" s="17">
        <v>11.806</v>
      </c>
      <c r="F191">
        <v>212.985</v>
      </c>
      <c r="G191">
        <v>0.851</v>
      </c>
      <c r="H191" s="19">
        <v>29.12</v>
      </c>
      <c r="I191" s="18">
        <v>-115.9</v>
      </c>
      <c r="J191" s="18">
        <v>103.7</v>
      </c>
      <c r="K191" s="18">
        <v>132.4</v>
      </c>
      <c r="L191" s="18">
        <v>30.2</v>
      </c>
      <c r="M191" s="17">
        <v>0.0527</v>
      </c>
      <c r="N191" s="18" t="s">
        <v>55</v>
      </c>
      <c r="O191" s="18">
        <f t="shared" si="2"/>
        <v>59.8</v>
      </c>
      <c r="P191" s="19">
        <v>-10.85</v>
      </c>
      <c r="Q191" s="19">
        <v>0</v>
      </c>
      <c r="R191">
        <v>0</v>
      </c>
      <c r="S191" t="s">
        <v>56</v>
      </c>
      <c r="T191" t="s">
        <v>57</v>
      </c>
      <c r="U191" t="s">
        <v>8</v>
      </c>
    </row>
    <row r="192" spans="1:21" ht="12">
      <c r="A192" s="16">
        <v>37155</v>
      </c>
      <c r="B192" s="16">
        <v>2007</v>
      </c>
      <c r="C192" s="16">
        <v>4</v>
      </c>
      <c r="D192" s="16">
        <v>5</v>
      </c>
      <c r="E192" s="17">
        <v>11.864</v>
      </c>
      <c r="F192">
        <v>236.964</v>
      </c>
      <c r="G192">
        <v>0.931</v>
      </c>
      <c r="H192" s="19">
        <v>29.12</v>
      </c>
      <c r="I192" s="18">
        <v>-115.3</v>
      </c>
      <c r="J192" s="18">
        <v>103.7</v>
      </c>
      <c r="K192" s="18">
        <v>133</v>
      </c>
      <c r="L192" s="18">
        <v>30.8</v>
      </c>
      <c r="M192" s="17">
        <v>0.0524</v>
      </c>
      <c r="N192" s="18" t="s">
        <v>55</v>
      </c>
      <c r="O192" s="18">
        <f t="shared" si="2"/>
        <v>59.2</v>
      </c>
      <c r="P192" s="19">
        <v>-10.85</v>
      </c>
      <c r="Q192" s="19">
        <v>0</v>
      </c>
      <c r="R192">
        <v>0</v>
      </c>
      <c r="S192" t="s">
        <v>56</v>
      </c>
      <c r="T192" t="s">
        <v>57</v>
      </c>
      <c r="U192" t="s">
        <v>8</v>
      </c>
    </row>
    <row r="193" spans="1:21" ht="12">
      <c r="A193" s="16">
        <v>37156</v>
      </c>
      <c r="B193" s="16">
        <v>2007</v>
      </c>
      <c r="C193" s="16">
        <v>4</v>
      </c>
      <c r="D193" s="16">
        <v>5</v>
      </c>
      <c r="E193" s="17">
        <v>11.936</v>
      </c>
      <c r="F193">
        <v>2.64</v>
      </c>
      <c r="G193">
        <v>0.033</v>
      </c>
      <c r="H193" s="19">
        <v>8.27</v>
      </c>
      <c r="I193" s="18">
        <v>-116.1</v>
      </c>
      <c r="J193" s="18">
        <v>102.2</v>
      </c>
      <c r="K193" s="18">
        <v>133.7</v>
      </c>
      <c r="L193" s="18">
        <v>31.4</v>
      </c>
      <c r="M193" s="17">
        <v>0.0522</v>
      </c>
      <c r="N193" s="18" t="s">
        <v>55</v>
      </c>
      <c r="O193" s="18">
        <f t="shared" si="2"/>
        <v>58.6</v>
      </c>
      <c r="P193" s="19">
        <v>-10.85</v>
      </c>
      <c r="Q193" s="19">
        <v>0</v>
      </c>
      <c r="R193">
        <v>0</v>
      </c>
      <c r="S193" t="s">
        <v>56</v>
      </c>
      <c r="T193" t="s">
        <v>57</v>
      </c>
      <c r="U193" t="s">
        <v>15</v>
      </c>
    </row>
    <row r="194" spans="1:21" ht="12">
      <c r="A194" s="16">
        <v>37157</v>
      </c>
      <c r="B194" s="16">
        <v>2007</v>
      </c>
      <c r="C194" s="16">
        <v>4</v>
      </c>
      <c r="D194" s="16">
        <v>5</v>
      </c>
      <c r="E194" s="17">
        <v>11.994</v>
      </c>
      <c r="F194">
        <v>2.819</v>
      </c>
      <c r="G194">
        <v>0.031</v>
      </c>
      <c r="H194" s="19">
        <v>8.41</v>
      </c>
      <c r="I194" s="18">
        <v>-115.4</v>
      </c>
      <c r="J194" s="18">
        <v>103.1</v>
      </c>
      <c r="K194" s="18">
        <v>134.4</v>
      </c>
      <c r="L194" s="18">
        <v>32</v>
      </c>
      <c r="M194" s="17">
        <v>0.0519</v>
      </c>
      <c r="N194" s="18" t="s">
        <v>55</v>
      </c>
      <c r="O194" s="18">
        <f t="shared" si="2"/>
        <v>58</v>
      </c>
      <c r="P194" s="19">
        <v>-10.85</v>
      </c>
      <c r="Q194" s="19">
        <v>0</v>
      </c>
      <c r="R194">
        <v>0</v>
      </c>
      <c r="S194" t="s">
        <v>56</v>
      </c>
      <c r="T194" t="s">
        <v>57</v>
      </c>
      <c r="U194" t="s">
        <v>15</v>
      </c>
    </row>
    <row r="195" spans="1:21" ht="12">
      <c r="A195" s="16">
        <v>37158</v>
      </c>
      <c r="B195" s="16">
        <v>2007</v>
      </c>
      <c r="C195" s="16">
        <v>4</v>
      </c>
      <c r="D195" s="16">
        <v>5</v>
      </c>
      <c r="E195" s="17">
        <v>12.054</v>
      </c>
      <c r="F195">
        <v>3.094</v>
      </c>
      <c r="G195">
        <v>0.038</v>
      </c>
      <c r="H195" s="19">
        <v>8.3</v>
      </c>
      <c r="I195" s="18">
        <v>-116</v>
      </c>
      <c r="J195" s="18">
        <v>102.5</v>
      </c>
      <c r="K195" s="18">
        <v>135.1</v>
      </c>
      <c r="L195" s="18">
        <v>32.6</v>
      </c>
      <c r="M195" s="17">
        <v>0.0518</v>
      </c>
      <c r="N195" s="18" t="s">
        <v>55</v>
      </c>
      <c r="O195" s="18">
        <f aca="true" t="shared" si="3" ref="O195:O258">90-L195</f>
        <v>57.4</v>
      </c>
      <c r="P195" s="19">
        <v>-10.85</v>
      </c>
      <c r="Q195" s="19">
        <v>0</v>
      </c>
      <c r="R195">
        <v>0</v>
      </c>
      <c r="S195" t="s">
        <v>56</v>
      </c>
      <c r="T195" t="s">
        <v>57</v>
      </c>
      <c r="U195" t="s">
        <v>15</v>
      </c>
    </row>
    <row r="196" spans="1:21" ht="12">
      <c r="A196" s="16">
        <v>37159</v>
      </c>
      <c r="B196" s="16">
        <v>2007</v>
      </c>
      <c r="C196" s="16">
        <v>4</v>
      </c>
      <c r="D196" s="16">
        <v>5</v>
      </c>
      <c r="E196" s="17">
        <v>12.114</v>
      </c>
      <c r="F196">
        <v>3.393</v>
      </c>
      <c r="G196">
        <v>0.037</v>
      </c>
      <c r="H196" s="19">
        <v>8.62</v>
      </c>
      <c r="I196" s="18">
        <v>-115.5</v>
      </c>
      <c r="J196" s="18">
        <v>103.9</v>
      </c>
      <c r="K196" s="18">
        <v>135.7</v>
      </c>
      <c r="L196" s="18">
        <v>33.2</v>
      </c>
      <c r="M196" s="17">
        <v>0.0516</v>
      </c>
      <c r="N196" s="18" t="s">
        <v>55</v>
      </c>
      <c r="O196" s="18">
        <f t="shared" si="3"/>
        <v>56.8</v>
      </c>
      <c r="P196" s="19">
        <v>-10.85</v>
      </c>
      <c r="Q196" s="19">
        <v>0</v>
      </c>
      <c r="R196">
        <v>0</v>
      </c>
      <c r="S196" t="s">
        <v>56</v>
      </c>
      <c r="T196" t="s">
        <v>57</v>
      </c>
      <c r="U196" t="s">
        <v>15</v>
      </c>
    </row>
    <row r="197" spans="1:21" ht="12">
      <c r="A197" s="16">
        <v>37160</v>
      </c>
      <c r="B197" s="16">
        <v>2007</v>
      </c>
      <c r="C197" s="16">
        <v>4</v>
      </c>
      <c r="D197" s="16">
        <v>5</v>
      </c>
      <c r="E197" s="17">
        <v>12.183</v>
      </c>
      <c r="F197">
        <v>3.903</v>
      </c>
      <c r="G197">
        <v>0.034</v>
      </c>
      <c r="H197" s="19">
        <v>8.35</v>
      </c>
      <c r="I197" s="18">
        <v>-115.9</v>
      </c>
      <c r="J197" s="18">
        <v>102.7</v>
      </c>
      <c r="K197" s="18">
        <v>136.5</v>
      </c>
      <c r="L197" s="18">
        <v>33.9</v>
      </c>
      <c r="M197" s="17">
        <v>0.0514</v>
      </c>
      <c r="N197" s="18" t="s">
        <v>55</v>
      </c>
      <c r="O197" s="18">
        <f t="shared" si="3"/>
        <v>56.1</v>
      </c>
      <c r="P197" s="19">
        <v>-10.85</v>
      </c>
      <c r="Q197" s="19">
        <v>0</v>
      </c>
      <c r="R197">
        <v>0</v>
      </c>
      <c r="S197" t="s">
        <v>56</v>
      </c>
      <c r="T197" t="s">
        <v>57</v>
      </c>
      <c r="U197" t="s">
        <v>15</v>
      </c>
    </row>
    <row r="198" spans="1:21" ht="12">
      <c r="A198" s="16">
        <v>37161</v>
      </c>
      <c r="B198" s="16">
        <v>2007</v>
      </c>
      <c r="C198" s="16">
        <v>4</v>
      </c>
      <c r="D198" s="16">
        <v>5</v>
      </c>
      <c r="E198" s="17">
        <v>12.242</v>
      </c>
      <c r="F198">
        <v>4.165</v>
      </c>
      <c r="G198">
        <v>0.036</v>
      </c>
      <c r="H198" s="19">
        <v>8.28</v>
      </c>
      <c r="I198" s="18">
        <v>-115.5</v>
      </c>
      <c r="J198" s="18">
        <v>103.6</v>
      </c>
      <c r="K198" s="18">
        <v>137.3</v>
      </c>
      <c r="L198" s="18">
        <v>34.5</v>
      </c>
      <c r="M198" s="17">
        <v>0.0513</v>
      </c>
      <c r="N198" t="s">
        <v>55</v>
      </c>
      <c r="O198" s="18">
        <f t="shared" si="3"/>
        <v>55.5</v>
      </c>
      <c r="P198" s="19">
        <v>-10.85</v>
      </c>
      <c r="Q198" s="19">
        <v>0</v>
      </c>
      <c r="R198">
        <v>0</v>
      </c>
      <c r="S198" t="s">
        <v>56</v>
      </c>
      <c r="T198" t="s">
        <v>57</v>
      </c>
      <c r="U198" t="s">
        <v>15</v>
      </c>
    </row>
    <row r="199" spans="1:21" ht="12">
      <c r="A199" s="16">
        <v>37162</v>
      </c>
      <c r="B199" s="16">
        <v>2007</v>
      </c>
      <c r="C199" s="16">
        <v>4</v>
      </c>
      <c r="D199" s="16">
        <v>5</v>
      </c>
      <c r="E199" s="17">
        <v>12.302</v>
      </c>
      <c r="F199">
        <v>4.416</v>
      </c>
      <c r="G199">
        <v>0.041</v>
      </c>
      <c r="H199" s="19">
        <v>8.27</v>
      </c>
      <c r="I199" s="18">
        <v>-115.7</v>
      </c>
      <c r="J199" s="18">
        <v>103.3</v>
      </c>
      <c r="K199" s="18">
        <v>138</v>
      </c>
      <c r="L199" s="18">
        <v>35.1</v>
      </c>
      <c r="M199" s="17">
        <v>0.0513</v>
      </c>
      <c r="N199" t="s">
        <v>55</v>
      </c>
      <c r="O199" s="18">
        <f t="shared" si="3"/>
        <v>54.9</v>
      </c>
      <c r="P199" s="19">
        <v>-10.85</v>
      </c>
      <c r="Q199" s="19">
        <v>0</v>
      </c>
      <c r="R199">
        <v>0</v>
      </c>
      <c r="S199" t="s">
        <v>56</v>
      </c>
      <c r="T199" t="s">
        <v>57</v>
      </c>
      <c r="U199" t="s">
        <v>15</v>
      </c>
    </row>
    <row r="200" spans="1:21" ht="12">
      <c r="A200" s="16">
        <v>37163</v>
      </c>
      <c r="B200" s="16">
        <v>2007</v>
      </c>
      <c r="C200" s="16">
        <v>4</v>
      </c>
      <c r="D200" s="16">
        <v>5</v>
      </c>
      <c r="E200" s="17">
        <v>12.362</v>
      </c>
      <c r="F200">
        <v>4.232</v>
      </c>
      <c r="G200">
        <v>0.039</v>
      </c>
      <c r="H200" s="19">
        <v>8.53</v>
      </c>
      <c r="I200" s="18">
        <v>-116</v>
      </c>
      <c r="J200" s="18">
        <v>102.4</v>
      </c>
      <c r="K200" s="18">
        <v>138.7</v>
      </c>
      <c r="L200" s="18">
        <v>35.6</v>
      </c>
      <c r="M200" s="17">
        <v>0.0512</v>
      </c>
      <c r="N200" t="s">
        <v>55</v>
      </c>
      <c r="O200" s="18">
        <f t="shared" si="3"/>
        <v>54.4</v>
      </c>
      <c r="P200" s="19">
        <v>-10.85</v>
      </c>
      <c r="Q200" s="19">
        <v>0</v>
      </c>
      <c r="R200">
        <v>0</v>
      </c>
      <c r="S200" t="s">
        <v>56</v>
      </c>
      <c r="T200" t="s">
        <v>57</v>
      </c>
      <c r="U200" t="s">
        <v>15</v>
      </c>
    </row>
    <row r="201" spans="1:21" ht="12">
      <c r="A201" s="16">
        <v>37164</v>
      </c>
      <c r="B201" s="16">
        <v>2007</v>
      </c>
      <c r="C201" s="16">
        <v>4</v>
      </c>
      <c r="D201" s="16">
        <v>5</v>
      </c>
      <c r="E201" s="17">
        <v>12.428</v>
      </c>
      <c r="F201">
        <v>4.871</v>
      </c>
      <c r="G201">
        <v>0.048</v>
      </c>
      <c r="H201" s="19">
        <v>8.3</v>
      </c>
      <c r="I201" s="18">
        <v>-116.3</v>
      </c>
      <c r="J201" s="18">
        <v>103.8</v>
      </c>
      <c r="K201" s="18">
        <v>139.6</v>
      </c>
      <c r="L201" s="18">
        <v>36.2</v>
      </c>
      <c r="M201" s="17">
        <v>0.0512</v>
      </c>
      <c r="N201" t="s">
        <v>55</v>
      </c>
      <c r="O201" s="18">
        <f t="shared" si="3"/>
        <v>53.8</v>
      </c>
      <c r="P201" s="19">
        <v>-10.85</v>
      </c>
      <c r="Q201" s="19">
        <v>0</v>
      </c>
      <c r="R201">
        <v>0</v>
      </c>
      <c r="S201" t="s">
        <v>56</v>
      </c>
      <c r="T201" t="s">
        <v>57</v>
      </c>
      <c r="U201" t="s">
        <v>15</v>
      </c>
    </row>
    <row r="202" spans="1:21" ht="12">
      <c r="A202" s="16">
        <v>37165</v>
      </c>
      <c r="B202" s="16">
        <v>2007</v>
      </c>
      <c r="C202" s="16">
        <v>4</v>
      </c>
      <c r="D202" s="16">
        <v>5</v>
      </c>
      <c r="E202" s="17">
        <v>12.488</v>
      </c>
      <c r="F202">
        <v>5.157</v>
      </c>
      <c r="G202">
        <v>0.044</v>
      </c>
      <c r="H202" s="19">
        <v>8.34</v>
      </c>
      <c r="I202" s="18">
        <v>-116.5</v>
      </c>
      <c r="J202" s="18">
        <v>102.8</v>
      </c>
      <c r="K202" s="18">
        <v>140.4</v>
      </c>
      <c r="L202" s="18">
        <v>36.8</v>
      </c>
      <c r="M202" s="17">
        <v>0.0512</v>
      </c>
      <c r="N202" t="s">
        <v>55</v>
      </c>
      <c r="O202" s="18">
        <f t="shared" si="3"/>
        <v>53.2</v>
      </c>
      <c r="P202" s="19">
        <v>-10.85</v>
      </c>
      <c r="Q202" s="19">
        <v>0</v>
      </c>
      <c r="R202">
        <v>0</v>
      </c>
      <c r="S202" t="s">
        <v>56</v>
      </c>
      <c r="T202" t="s">
        <v>57</v>
      </c>
      <c r="U202" t="s">
        <v>15</v>
      </c>
    </row>
    <row r="203" spans="1:21" ht="12">
      <c r="A203" s="16">
        <v>37166</v>
      </c>
      <c r="B203" s="16">
        <v>2007</v>
      </c>
      <c r="C203" s="16">
        <v>4</v>
      </c>
      <c r="D203" s="16">
        <v>5</v>
      </c>
      <c r="E203" s="17">
        <v>12.546</v>
      </c>
      <c r="F203">
        <v>5.701</v>
      </c>
      <c r="G203">
        <v>0.05</v>
      </c>
      <c r="H203" s="19">
        <v>8.31</v>
      </c>
      <c r="I203" s="18">
        <v>-115.6</v>
      </c>
      <c r="J203" s="18">
        <v>104.1</v>
      </c>
      <c r="K203" s="18">
        <v>141.1</v>
      </c>
      <c r="L203" s="18">
        <v>37.3</v>
      </c>
      <c r="M203" s="17">
        <v>0.0512</v>
      </c>
      <c r="N203" t="s">
        <v>55</v>
      </c>
      <c r="O203" s="18">
        <f t="shared" si="3"/>
        <v>52.7</v>
      </c>
      <c r="P203" s="19">
        <v>-10.85</v>
      </c>
      <c r="Q203" s="19">
        <v>0</v>
      </c>
      <c r="R203">
        <v>0</v>
      </c>
      <c r="S203" t="s">
        <v>56</v>
      </c>
      <c r="T203" t="s">
        <v>57</v>
      </c>
      <c r="U203" t="s">
        <v>15</v>
      </c>
    </row>
    <row r="204" spans="1:21" ht="12">
      <c r="A204" s="16">
        <v>37167</v>
      </c>
      <c r="B204" s="16">
        <v>2007</v>
      </c>
      <c r="C204" s="16">
        <v>4</v>
      </c>
      <c r="D204" s="16">
        <v>5</v>
      </c>
      <c r="E204" s="17">
        <v>12.606</v>
      </c>
      <c r="F204">
        <v>5.783</v>
      </c>
      <c r="G204">
        <v>0.047</v>
      </c>
      <c r="H204" s="19">
        <v>8.44</v>
      </c>
      <c r="I204" s="18">
        <v>-116.5</v>
      </c>
      <c r="J204" s="18">
        <v>104.2</v>
      </c>
      <c r="K204" s="18">
        <v>142</v>
      </c>
      <c r="L204" s="18">
        <v>37.8</v>
      </c>
      <c r="M204" s="17">
        <v>0.0512</v>
      </c>
      <c r="N204" t="s">
        <v>55</v>
      </c>
      <c r="O204" s="18">
        <f t="shared" si="3"/>
        <v>52.2</v>
      </c>
      <c r="P204" s="19">
        <v>-10.85</v>
      </c>
      <c r="Q204" s="19">
        <v>0</v>
      </c>
      <c r="R204">
        <v>0</v>
      </c>
      <c r="S204" t="s">
        <v>56</v>
      </c>
      <c r="T204" t="s">
        <v>57</v>
      </c>
      <c r="U204" t="s">
        <v>15</v>
      </c>
    </row>
    <row r="205" spans="1:21" ht="12">
      <c r="A205" s="16">
        <v>37169</v>
      </c>
      <c r="B205" s="16">
        <v>2007</v>
      </c>
      <c r="C205" s="16">
        <v>4</v>
      </c>
      <c r="D205" s="16">
        <v>5</v>
      </c>
      <c r="E205" s="17">
        <v>12.72</v>
      </c>
      <c r="F205">
        <v>6.008</v>
      </c>
      <c r="G205">
        <v>0.061</v>
      </c>
      <c r="H205" s="19">
        <v>8.38</v>
      </c>
      <c r="I205" s="18">
        <v>-117</v>
      </c>
      <c r="J205" s="18">
        <v>105.6</v>
      </c>
      <c r="K205" s="18">
        <v>143.5</v>
      </c>
      <c r="L205" s="18">
        <v>38.8</v>
      </c>
      <c r="M205" s="17">
        <v>0.0511</v>
      </c>
      <c r="N205" t="s">
        <v>55</v>
      </c>
      <c r="O205" s="18">
        <f t="shared" si="3"/>
        <v>51.2</v>
      </c>
      <c r="P205" s="19">
        <v>-10.85</v>
      </c>
      <c r="Q205" s="19">
        <v>0</v>
      </c>
      <c r="R205">
        <v>0</v>
      </c>
      <c r="S205" t="s">
        <v>56</v>
      </c>
      <c r="T205" t="s">
        <v>57</v>
      </c>
      <c r="U205" t="s">
        <v>15</v>
      </c>
    </row>
    <row r="206" spans="1:21" ht="12">
      <c r="A206" s="16">
        <v>37170</v>
      </c>
      <c r="B206" s="16">
        <v>2007</v>
      </c>
      <c r="C206" s="16">
        <v>4</v>
      </c>
      <c r="D206" s="16">
        <v>5</v>
      </c>
      <c r="E206" s="17">
        <v>12.801</v>
      </c>
      <c r="F206">
        <v>1.392</v>
      </c>
      <c r="G206">
        <v>0.037</v>
      </c>
      <c r="H206" s="19">
        <v>8.46</v>
      </c>
      <c r="I206" s="18">
        <v>-116.2</v>
      </c>
      <c r="J206" s="18">
        <v>108.2</v>
      </c>
      <c r="K206" s="18">
        <v>143.4</v>
      </c>
      <c r="L206" s="18">
        <v>48.8</v>
      </c>
      <c r="M206" s="17">
        <v>0.0511</v>
      </c>
      <c r="N206" t="s">
        <v>55</v>
      </c>
      <c r="O206" s="18">
        <f t="shared" si="3"/>
        <v>41.2</v>
      </c>
      <c r="P206" s="19">
        <v>-10.85</v>
      </c>
      <c r="Q206" s="19">
        <v>0</v>
      </c>
      <c r="R206">
        <v>0</v>
      </c>
      <c r="S206" t="s">
        <v>56</v>
      </c>
      <c r="T206" t="s">
        <v>57</v>
      </c>
      <c r="U206" t="s">
        <v>60</v>
      </c>
    </row>
    <row r="207" spans="1:21" ht="12">
      <c r="A207" s="16">
        <v>37189</v>
      </c>
      <c r="B207" s="16">
        <v>2007</v>
      </c>
      <c r="C207" s="16">
        <v>4</v>
      </c>
      <c r="D207" s="16">
        <v>5</v>
      </c>
      <c r="E207" s="17">
        <v>13.996</v>
      </c>
      <c r="F207">
        <v>8.896</v>
      </c>
      <c r="G207">
        <v>0.069</v>
      </c>
      <c r="H207" s="19">
        <v>8.31</v>
      </c>
      <c r="I207" s="18">
        <v>-115.6</v>
      </c>
      <c r="J207" s="18">
        <v>106.4</v>
      </c>
      <c r="K207" s="18">
        <v>165.1</v>
      </c>
      <c r="L207" s="18">
        <v>46.8</v>
      </c>
      <c r="M207" s="17">
        <v>0.0467</v>
      </c>
      <c r="N207" t="s">
        <v>55</v>
      </c>
      <c r="O207" s="18">
        <f t="shared" si="3"/>
        <v>43.2</v>
      </c>
      <c r="P207" s="19">
        <v>-10.85</v>
      </c>
      <c r="Q207" s="19">
        <v>0</v>
      </c>
      <c r="R207">
        <v>0</v>
      </c>
      <c r="S207" t="s">
        <v>56</v>
      </c>
      <c r="T207" t="s">
        <v>57</v>
      </c>
      <c r="U207" t="s">
        <v>15</v>
      </c>
    </row>
    <row r="208" spans="1:21" ht="12">
      <c r="A208" s="16">
        <v>37190</v>
      </c>
      <c r="B208" s="16">
        <v>2007</v>
      </c>
      <c r="C208" s="16">
        <v>4</v>
      </c>
      <c r="D208" s="16">
        <v>5</v>
      </c>
      <c r="E208" s="17">
        <v>14.077</v>
      </c>
      <c r="F208">
        <v>1.895</v>
      </c>
      <c r="G208">
        <v>0.031</v>
      </c>
      <c r="H208" s="19">
        <v>8.38</v>
      </c>
      <c r="I208" s="18">
        <v>-116.5</v>
      </c>
      <c r="J208" s="18">
        <v>110.1</v>
      </c>
      <c r="K208" s="18">
        <v>171.7</v>
      </c>
      <c r="L208" s="18">
        <v>55.9</v>
      </c>
      <c r="M208" s="17">
        <v>0.0466</v>
      </c>
      <c r="N208" t="s">
        <v>55</v>
      </c>
      <c r="O208" s="18">
        <f t="shared" si="3"/>
        <v>34.1</v>
      </c>
      <c r="P208" s="19">
        <v>-10.85</v>
      </c>
      <c r="Q208" s="19">
        <v>0</v>
      </c>
      <c r="R208">
        <v>0</v>
      </c>
      <c r="S208" t="s">
        <v>56</v>
      </c>
      <c r="T208" t="s">
        <v>57</v>
      </c>
      <c r="U208" t="s">
        <v>60</v>
      </c>
    </row>
    <row r="209" spans="1:21" ht="12">
      <c r="A209" s="16">
        <v>37209</v>
      </c>
      <c r="B209" s="16">
        <v>2007</v>
      </c>
      <c r="C209" s="16">
        <v>4</v>
      </c>
      <c r="D209" s="16">
        <v>5</v>
      </c>
      <c r="E209" s="17">
        <v>15.243</v>
      </c>
      <c r="F209">
        <v>7.803</v>
      </c>
      <c r="G209">
        <v>0.065</v>
      </c>
      <c r="H209" s="19">
        <v>8.47</v>
      </c>
      <c r="I209" s="18">
        <v>-114.8</v>
      </c>
      <c r="J209" s="18">
        <v>107.9</v>
      </c>
      <c r="K209" s="18">
        <v>190.6</v>
      </c>
      <c r="L209" s="18">
        <v>47.5</v>
      </c>
      <c r="M209" s="17">
        <v>0.0533</v>
      </c>
      <c r="N209" t="s">
        <v>55</v>
      </c>
      <c r="O209" s="18">
        <f t="shared" si="3"/>
        <v>42.5</v>
      </c>
      <c r="P209" s="19">
        <v>-10.85</v>
      </c>
      <c r="Q209" s="19">
        <v>0</v>
      </c>
      <c r="R209">
        <v>0</v>
      </c>
      <c r="S209" t="s">
        <v>56</v>
      </c>
      <c r="T209" t="s">
        <v>57</v>
      </c>
      <c r="U209" t="s">
        <v>15</v>
      </c>
    </row>
    <row r="210" spans="1:21" ht="12">
      <c r="A210" s="16">
        <v>37210</v>
      </c>
      <c r="B210" s="16">
        <v>2007</v>
      </c>
      <c r="C210" s="16">
        <v>4</v>
      </c>
      <c r="D210" s="16">
        <v>5</v>
      </c>
      <c r="E210" s="17">
        <v>15.303</v>
      </c>
      <c r="F210">
        <v>1.586</v>
      </c>
      <c r="G210">
        <v>0.031</v>
      </c>
      <c r="H210" s="19">
        <v>8.82</v>
      </c>
      <c r="I210" s="18">
        <v>-114.6</v>
      </c>
      <c r="J210" s="18">
        <v>109.1</v>
      </c>
      <c r="K210" s="18">
        <v>202.5</v>
      </c>
      <c r="L210" s="18">
        <v>53.8</v>
      </c>
      <c r="M210" s="17">
        <v>0.0537</v>
      </c>
      <c r="N210" t="s">
        <v>55</v>
      </c>
      <c r="O210" s="18">
        <f t="shared" si="3"/>
        <v>36.2</v>
      </c>
      <c r="P210" s="19">
        <v>-10.85</v>
      </c>
      <c r="Q210" s="19">
        <v>0</v>
      </c>
      <c r="R210">
        <v>0</v>
      </c>
      <c r="S210" t="s">
        <v>56</v>
      </c>
      <c r="T210" t="s">
        <v>57</v>
      </c>
      <c r="U210" t="s">
        <v>60</v>
      </c>
    </row>
    <row r="211" spans="1:21" ht="12">
      <c r="A211" s="16">
        <v>37229</v>
      </c>
      <c r="B211" s="16">
        <v>2007</v>
      </c>
      <c r="C211" s="16">
        <v>4</v>
      </c>
      <c r="D211" s="16">
        <v>5</v>
      </c>
      <c r="E211" s="17">
        <v>16.48</v>
      </c>
      <c r="F211">
        <v>5.398</v>
      </c>
      <c r="G211">
        <v>0.053</v>
      </c>
      <c r="H211" s="19">
        <v>8.5</v>
      </c>
      <c r="I211" s="18">
        <v>-115</v>
      </c>
      <c r="J211" s="18">
        <v>106.4</v>
      </c>
      <c r="K211" s="18">
        <v>212.8</v>
      </c>
      <c r="L211" s="18">
        <v>41</v>
      </c>
      <c r="M211" s="17">
        <v>0.0539</v>
      </c>
      <c r="N211" t="s">
        <v>55</v>
      </c>
      <c r="O211" s="18">
        <f t="shared" si="3"/>
        <v>49</v>
      </c>
      <c r="P211" s="19">
        <v>-10.85</v>
      </c>
      <c r="Q211" s="19">
        <v>0</v>
      </c>
      <c r="R211">
        <v>0</v>
      </c>
      <c r="S211" t="s">
        <v>56</v>
      </c>
      <c r="T211" t="s">
        <v>57</v>
      </c>
      <c r="U211" t="s">
        <v>15</v>
      </c>
    </row>
    <row r="212" spans="1:21" ht="12">
      <c r="A212" s="16">
        <v>37230</v>
      </c>
      <c r="B212" s="16">
        <v>2007</v>
      </c>
      <c r="C212" s="16">
        <v>4</v>
      </c>
      <c r="D212" s="16">
        <v>5</v>
      </c>
      <c r="E212" s="17">
        <v>16.525</v>
      </c>
      <c r="F212">
        <v>5.334</v>
      </c>
      <c r="G212">
        <v>0.046</v>
      </c>
      <c r="H212" s="19">
        <v>8.36</v>
      </c>
      <c r="I212" s="18">
        <v>-114.7</v>
      </c>
      <c r="J212" s="18">
        <v>107.5</v>
      </c>
      <c r="K212" s="18">
        <v>213.5</v>
      </c>
      <c r="L212" s="18">
        <v>40.6</v>
      </c>
      <c r="M212" s="17">
        <v>0.0536</v>
      </c>
      <c r="N212" t="s">
        <v>55</v>
      </c>
      <c r="O212" s="18">
        <f t="shared" si="3"/>
        <v>49.4</v>
      </c>
      <c r="P212" s="19">
        <v>-10.85</v>
      </c>
      <c r="Q212" s="19">
        <v>0</v>
      </c>
      <c r="R212">
        <v>-0.1</v>
      </c>
      <c r="S212" t="s">
        <v>56</v>
      </c>
      <c r="T212" t="s">
        <v>57</v>
      </c>
      <c r="U212" t="s">
        <v>15</v>
      </c>
    </row>
    <row r="213" spans="1:21" ht="12">
      <c r="A213" s="16">
        <v>37231</v>
      </c>
      <c r="B213" s="16">
        <v>2007</v>
      </c>
      <c r="C213" s="16">
        <v>4</v>
      </c>
      <c r="D213" s="16">
        <v>5</v>
      </c>
      <c r="E213" s="17">
        <v>16.581</v>
      </c>
      <c r="F213">
        <v>0.947</v>
      </c>
      <c r="G213">
        <v>0.029</v>
      </c>
      <c r="H213" s="19">
        <v>8.35</v>
      </c>
      <c r="I213" s="18">
        <v>-113.1</v>
      </c>
      <c r="J213" s="18">
        <v>107.4</v>
      </c>
      <c r="K213" s="18">
        <v>226.1</v>
      </c>
      <c r="L213" s="18">
        <v>43.5</v>
      </c>
      <c r="M213" s="17">
        <v>0.0531</v>
      </c>
      <c r="N213" t="s">
        <v>55</v>
      </c>
      <c r="O213" s="18">
        <f t="shared" si="3"/>
        <v>46.5</v>
      </c>
      <c r="P213" s="19">
        <v>-10.85</v>
      </c>
      <c r="Q213" s="19">
        <v>0</v>
      </c>
      <c r="R213">
        <v>-0.1</v>
      </c>
      <c r="S213" t="s">
        <v>56</v>
      </c>
      <c r="T213" t="s">
        <v>57</v>
      </c>
      <c r="U213" t="s">
        <v>60</v>
      </c>
    </row>
    <row r="214" spans="1:21" ht="12">
      <c r="A214" s="16">
        <v>37232</v>
      </c>
      <c r="B214" s="16">
        <v>2007</v>
      </c>
      <c r="C214" s="16">
        <v>4</v>
      </c>
      <c r="D214" s="16">
        <v>5</v>
      </c>
      <c r="E214" s="17">
        <v>16.608</v>
      </c>
      <c r="F214">
        <v>0.954</v>
      </c>
      <c r="G214">
        <v>0.032</v>
      </c>
      <c r="H214" s="19">
        <v>8.28</v>
      </c>
      <c r="I214" s="18">
        <v>-115.2</v>
      </c>
      <c r="J214" s="18">
        <v>109.5</v>
      </c>
      <c r="K214" s="18">
        <v>226.5</v>
      </c>
      <c r="L214" s="18">
        <v>43.2</v>
      </c>
      <c r="M214" s="17">
        <v>0.0529</v>
      </c>
      <c r="N214" t="s">
        <v>55</v>
      </c>
      <c r="O214" s="18">
        <f t="shared" si="3"/>
        <v>46.8</v>
      </c>
      <c r="P214" s="19">
        <v>-10.85</v>
      </c>
      <c r="Q214" s="19">
        <v>0</v>
      </c>
      <c r="R214">
        <v>-0.1</v>
      </c>
      <c r="S214" t="s">
        <v>56</v>
      </c>
      <c r="T214" t="s">
        <v>57</v>
      </c>
      <c r="U214" t="s">
        <v>60</v>
      </c>
    </row>
    <row r="215" spans="1:21" ht="12">
      <c r="A215" s="16">
        <v>37247</v>
      </c>
      <c r="B215" s="16">
        <v>2007</v>
      </c>
      <c r="C215" s="16">
        <v>4</v>
      </c>
      <c r="D215" s="16">
        <v>5</v>
      </c>
      <c r="E215" s="17">
        <v>17.555</v>
      </c>
      <c r="F215">
        <v>4.148</v>
      </c>
      <c r="G215">
        <v>0.051</v>
      </c>
      <c r="H215" s="19">
        <v>8.38</v>
      </c>
      <c r="I215" s="18">
        <v>-113</v>
      </c>
      <c r="J215" s="18">
        <v>106</v>
      </c>
      <c r="K215" s="18">
        <v>226.8</v>
      </c>
      <c r="L215" s="18">
        <v>31.2</v>
      </c>
      <c r="M215" s="17">
        <v>0.0493</v>
      </c>
      <c r="N215" t="s">
        <v>55</v>
      </c>
      <c r="O215" s="18">
        <f t="shared" si="3"/>
        <v>58.8</v>
      </c>
      <c r="P215" s="19">
        <v>-10.85</v>
      </c>
      <c r="Q215" s="19">
        <v>0</v>
      </c>
      <c r="R215">
        <v>-0.1</v>
      </c>
      <c r="S215" t="s">
        <v>56</v>
      </c>
      <c r="T215" t="s">
        <v>57</v>
      </c>
      <c r="U215" t="s">
        <v>15</v>
      </c>
    </row>
    <row r="216" spans="1:21" ht="12">
      <c r="A216" s="16">
        <v>37248</v>
      </c>
      <c r="B216" s="16">
        <v>2007</v>
      </c>
      <c r="C216" s="16">
        <v>4</v>
      </c>
      <c r="D216" s="16">
        <v>5</v>
      </c>
      <c r="E216" s="17">
        <v>17.591</v>
      </c>
      <c r="F216">
        <v>4.213</v>
      </c>
      <c r="G216">
        <v>0.043</v>
      </c>
      <c r="H216" s="19">
        <v>8.45</v>
      </c>
      <c r="I216" s="18">
        <v>-111.4</v>
      </c>
      <c r="J216" s="18">
        <v>107.2</v>
      </c>
      <c r="K216" s="18">
        <v>227.2</v>
      </c>
      <c r="L216" s="18">
        <v>30.9</v>
      </c>
      <c r="M216" s="17">
        <v>0.0494</v>
      </c>
      <c r="N216" t="s">
        <v>55</v>
      </c>
      <c r="O216" s="18">
        <f t="shared" si="3"/>
        <v>59.1</v>
      </c>
      <c r="P216" s="19">
        <v>-10.85</v>
      </c>
      <c r="Q216" s="19">
        <v>0</v>
      </c>
      <c r="R216">
        <v>-0.15</v>
      </c>
      <c r="S216" t="s">
        <v>56</v>
      </c>
      <c r="T216" t="s">
        <v>57</v>
      </c>
      <c r="U216" t="s">
        <v>15</v>
      </c>
    </row>
    <row r="217" spans="1:21" ht="12">
      <c r="A217" s="16">
        <v>37250</v>
      </c>
      <c r="B217" s="16">
        <v>2007</v>
      </c>
      <c r="C217" s="16">
        <v>4</v>
      </c>
      <c r="D217" s="16">
        <v>5</v>
      </c>
      <c r="E217" s="17">
        <v>17.72</v>
      </c>
      <c r="F217">
        <v>3.757</v>
      </c>
      <c r="G217">
        <v>0.04</v>
      </c>
      <c r="H217" s="19">
        <v>8.53</v>
      </c>
      <c r="I217" s="18">
        <v>-111.4</v>
      </c>
      <c r="J217" s="18">
        <v>107.6</v>
      </c>
      <c r="K217" s="18">
        <v>228.5</v>
      </c>
      <c r="L217" s="18">
        <v>29.5</v>
      </c>
      <c r="M217" s="17">
        <v>0.0495</v>
      </c>
      <c r="N217" t="s">
        <v>55</v>
      </c>
      <c r="O217" s="18">
        <f t="shared" si="3"/>
        <v>60.5</v>
      </c>
      <c r="P217" s="19">
        <v>-10.85</v>
      </c>
      <c r="Q217" s="19">
        <v>0</v>
      </c>
      <c r="R217">
        <v>-0.15</v>
      </c>
      <c r="S217" t="s">
        <v>56</v>
      </c>
      <c r="T217" t="s">
        <v>57</v>
      </c>
      <c r="U217" t="s">
        <v>15</v>
      </c>
    </row>
    <row r="218" spans="1:21" ht="12">
      <c r="A218" s="16">
        <v>37251</v>
      </c>
      <c r="B218" s="16">
        <v>2007</v>
      </c>
      <c r="C218" s="16">
        <v>4</v>
      </c>
      <c r="D218" s="16">
        <v>5</v>
      </c>
      <c r="E218" s="17">
        <v>17.78</v>
      </c>
      <c r="F218">
        <v>3.524</v>
      </c>
      <c r="G218">
        <v>0.033</v>
      </c>
      <c r="H218" s="19">
        <v>8.53</v>
      </c>
      <c r="I218" s="18">
        <v>-113.5</v>
      </c>
      <c r="J218" s="18">
        <v>108.2</v>
      </c>
      <c r="K218" s="18">
        <v>229.2</v>
      </c>
      <c r="L218" s="18">
        <v>28.9</v>
      </c>
      <c r="M218" s="17">
        <v>0.0495</v>
      </c>
      <c r="N218" t="s">
        <v>55</v>
      </c>
      <c r="O218" s="18">
        <f t="shared" si="3"/>
        <v>61.1</v>
      </c>
      <c r="P218" s="19">
        <v>-10.85</v>
      </c>
      <c r="Q218" s="19">
        <v>0</v>
      </c>
      <c r="R218">
        <v>-0.15</v>
      </c>
      <c r="S218" t="s">
        <v>56</v>
      </c>
      <c r="T218" t="s">
        <v>57</v>
      </c>
      <c r="U218" t="s">
        <v>15</v>
      </c>
    </row>
    <row r="219" spans="1:21" ht="12">
      <c r="A219" s="16">
        <v>37252</v>
      </c>
      <c r="B219" s="16">
        <v>2007</v>
      </c>
      <c r="C219" s="16">
        <v>4</v>
      </c>
      <c r="D219" s="16">
        <v>5</v>
      </c>
      <c r="E219" s="17">
        <v>17.84</v>
      </c>
      <c r="F219">
        <v>3.266</v>
      </c>
      <c r="G219">
        <v>0.03</v>
      </c>
      <c r="H219" s="19">
        <v>8.7</v>
      </c>
      <c r="I219" s="18">
        <v>-112.6</v>
      </c>
      <c r="J219" s="18">
        <v>107.5</v>
      </c>
      <c r="K219" s="18">
        <v>229.8</v>
      </c>
      <c r="L219" s="18">
        <v>28.2</v>
      </c>
      <c r="M219" s="17">
        <v>0.0495</v>
      </c>
      <c r="N219" t="s">
        <v>55</v>
      </c>
      <c r="O219" s="18">
        <f t="shared" si="3"/>
        <v>61.8</v>
      </c>
      <c r="P219" s="19">
        <v>-10.85</v>
      </c>
      <c r="Q219" s="19">
        <v>0</v>
      </c>
      <c r="R219">
        <v>-0.15</v>
      </c>
      <c r="S219" t="s">
        <v>56</v>
      </c>
      <c r="T219" t="s">
        <v>57</v>
      </c>
      <c r="U219" t="s">
        <v>15</v>
      </c>
    </row>
    <row r="220" spans="1:21" ht="12">
      <c r="A220" s="16">
        <v>37253</v>
      </c>
      <c r="B220" s="16">
        <v>2007</v>
      </c>
      <c r="C220" s="16">
        <v>4</v>
      </c>
      <c r="D220" s="16">
        <v>5</v>
      </c>
      <c r="E220" s="17">
        <v>17.898</v>
      </c>
      <c r="F220">
        <v>2.93</v>
      </c>
      <c r="G220">
        <v>0.031</v>
      </c>
      <c r="H220" s="19">
        <v>8.55</v>
      </c>
      <c r="I220" s="18">
        <v>-112.5</v>
      </c>
      <c r="J220" s="18">
        <v>109.4</v>
      </c>
      <c r="K220" s="18">
        <v>230.3</v>
      </c>
      <c r="L220" s="18">
        <v>27.6</v>
      </c>
      <c r="M220" s="17">
        <v>0.0496</v>
      </c>
      <c r="N220" t="s">
        <v>55</v>
      </c>
      <c r="O220" s="18">
        <f t="shared" si="3"/>
        <v>62.4</v>
      </c>
      <c r="P220" s="19">
        <v>-10.85</v>
      </c>
      <c r="Q220" s="19">
        <v>0</v>
      </c>
      <c r="R220">
        <v>-0.15</v>
      </c>
      <c r="S220" t="s">
        <v>56</v>
      </c>
      <c r="T220" t="s">
        <v>57</v>
      </c>
      <c r="U220" t="s">
        <v>15</v>
      </c>
    </row>
    <row r="221" spans="1:21" ht="12">
      <c r="A221" s="16">
        <v>37254</v>
      </c>
      <c r="B221" s="16">
        <v>2007</v>
      </c>
      <c r="C221" s="16">
        <v>4</v>
      </c>
      <c r="D221" s="16">
        <v>5</v>
      </c>
      <c r="E221" s="17">
        <v>17.972</v>
      </c>
      <c r="F221">
        <v>252.326</v>
      </c>
      <c r="G221">
        <v>1.035</v>
      </c>
      <c r="H221" s="19">
        <v>29.33</v>
      </c>
      <c r="I221" s="18">
        <v>-112.5</v>
      </c>
      <c r="J221" s="18">
        <v>111</v>
      </c>
      <c r="K221" s="18">
        <v>231.1</v>
      </c>
      <c r="L221" s="18">
        <v>26.7</v>
      </c>
      <c r="M221" s="17">
        <v>0.0496</v>
      </c>
      <c r="N221" t="s">
        <v>55</v>
      </c>
      <c r="O221" s="18">
        <f t="shared" si="3"/>
        <v>63.3</v>
      </c>
      <c r="P221" s="19">
        <v>-10.85</v>
      </c>
      <c r="Q221" s="19">
        <v>0</v>
      </c>
      <c r="R221">
        <v>-0.15</v>
      </c>
      <c r="S221" t="s">
        <v>56</v>
      </c>
      <c r="T221" t="s">
        <v>57</v>
      </c>
      <c r="U221" t="s">
        <v>8</v>
      </c>
    </row>
    <row r="222" spans="1:21" ht="12">
      <c r="A222" s="16">
        <v>37255</v>
      </c>
      <c r="B222" s="16">
        <v>2007</v>
      </c>
      <c r="C222" s="16">
        <v>4</v>
      </c>
      <c r="D222" s="16">
        <v>5</v>
      </c>
      <c r="E222" s="17">
        <v>18.03</v>
      </c>
      <c r="F222">
        <v>246.362</v>
      </c>
      <c r="G222">
        <v>1.015</v>
      </c>
      <c r="H222" s="19">
        <v>29.11</v>
      </c>
      <c r="I222" s="18">
        <v>-112.2</v>
      </c>
      <c r="J222" s="18">
        <v>111.8</v>
      </c>
      <c r="K222" s="18">
        <v>231.7</v>
      </c>
      <c r="L222" s="18">
        <v>26.1</v>
      </c>
      <c r="M222" s="17">
        <v>0.0496</v>
      </c>
      <c r="N222" t="s">
        <v>55</v>
      </c>
      <c r="O222" s="18">
        <f t="shared" si="3"/>
        <v>63.9</v>
      </c>
      <c r="P222" s="19">
        <v>-10.85</v>
      </c>
      <c r="Q222" s="19">
        <v>0</v>
      </c>
      <c r="R222">
        <v>-0.15</v>
      </c>
      <c r="S222" t="s">
        <v>56</v>
      </c>
      <c r="T222" t="s">
        <v>57</v>
      </c>
      <c r="U222" t="s">
        <v>8</v>
      </c>
    </row>
    <row r="223" spans="1:21" ht="12">
      <c r="A223" s="16">
        <v>37256</v>
      </c>
      <c r="B223" s="16">
        <v>2007</v>
      </c>
      <c r="C223" s="16">
        <v>4</v>
      </c>
      <c r="D223" s="16">
        <v>5</v>
      </c>
      <c r="E223" s="17">
        <v>18.088</v>
      </c>
      <c r="F223">
        <v>233.337</v>
      </c>
      <c r="G223">
        <v>0.96</v>
      </c>
      <c r="H223" s="19">
        <v>28.99</v>
      </c>
      <c r="I223" s="18">
        <v>-114</v>
      </c>
      <c r="J223" s="18">
        <v>110.7</v>
      </c>
      <c r="K223" s="18">
        <v>232.2</v>
      </c>
      <c r="L223" s="18">
        <v>25.4</v>
      </c>
      <c r="M223" s="17">
        <v>0.0496</v>
      </c>
      <c r="N223" t="s">
        <v>55</v>
      </c>
      <c r="O223" s="18">
        <f t="shared" si="3"/>
        <v>64.6</v>
      </c>
      <c r="P223" s="19">
        <v>-10.85</v>
      </c>
      <c r="Q223" s="19">
        <v>0</v>
      </c>
      <c r="R223">
        <v>-0.15</v>
      </c>
      <c r="S223" t="s">
        <v>56</v>
      </c>
      <c r="T223" t="s">
        <v>57</v>
      </c>
      <c r="U223" t="s">
        <v>8</v>
      </c>
    </row>
    <row r="224" spans="1:21" ht="12">
      <c r="A224" s="16">
        <v>37257</v>
      </c>
      <c r="B224" s="16">
        <v>2007</v>
      </c>
      <c r="C224" s="16">
        <v>4</v>
      </c>
      <c r="D224" s="16">
        <v>5</v>
      </c>
      <c r="E224" s="17">
        <v>18.148</v>
      </c>
      <c r="F224">
        <v>236.066</v>
      </c>
      <c r="G224">
        <v>0.955</v>
      </c>
      <c r="H224" s="19">
        <v>29.23</v>
      </c>
      <c r="I224" s="18">
        <v>-111.9</v>
      </c>
      <c r="J224" s="18">
        <v>112.2</v>
      </c>
      <c r="K224" s="18">
        <v>232.8</v>
      </c>
      <c r="L224" s="18">
        <v>24.8</v>
      </c>
      <c r="M224" s="17">
        <v>0.0495</v>
      </c>
      <c r="N224" t="s">
        <v>55</v>
      </c>
      <c r="O224" s="18">
        <f t="shared" si="3"/>
        <v>65.2</v>
      </c>
      <c r="P224" s="19">
        <v>-10.85</v>
      </c>
      <c r="Q224" s="19">
        <v>0</v>
      </c>
      <c r="R224">
        <v>-0.15</v>
      </c>
      <c r="S224" t="s">
        <v>56</v>
      </c>
      <c r="T224" t="s">
        <v>57</v>
      </c>
      <c r="U224" t="s">
        <v>8</v>
      </c>
    </row>
    <row r="225" spans="1:21" ht="12">
      <c r="A225" s="16">
        <v>37259</v>
      </c>
      <c r="B225" s="16">
        <v>2007</v>
      </c>
      <c r="C225" s="16">
        <v>4</v>
      </c>
      <c r="D225" s="16">
        <v>5</v>
      </c>
      <c r="E225" s="17">
        <v>18.26</v>
      </c>
      <c r="F225">
        <v>2.021</v>
      </c>
      <c r="G225">
        <v>0.029</v>
      </c>
      <c r="H225" s="19">
        <v>8.69</v>
      </c>
      <c r="I225" s="18">
        <v>-115.1</v>
      </c>
      <c r="J225" s="18">
        <v>110.7</v>
      </c>
      <c r="K225" s="18">
        <v>233.7</v>
      </c>
      <c r="L225" s="18">
        <v>23.6</v>
      </c>
      <c r="M225" s="17">
        <v>0.0494</v>
      </c>
      <c r="N225" t="s">
        <v>55</v>
      </c>
      <c r="O225" s="18">
        <f t="shared" si="3"/>
        <v>66.4</v>
      </c>
      <c r="P225" s="19">
        <v>-10.85</v>
      </c>
      <c r="Q225" s="19">
        <v>0</v>
      </c>
      <c r="R225">
        <v>-0.15</v>
      </c>
      <c r="S225" t="s">
        <v>56</v>
      </c>
      <c r="T225" t="s">
        <v>57</v>
      </c>
      <c r="U225" t="s">
        <v>15</v>
      </c>
    </row>
    <row r="226" spans="1:21" ht="12">
      <c r="A226" s="16">
        <v>37260</v>
      </c>
      <c r="B226" s="16">
        <v>2007</v>
      </c>
      <c r="C226" s="16">
        <v>4</v>
      </c>
      <c r="D226" s="16">
        <v>5</v>
      </c>
      <c r="E226" s="17">
        <v>18.29</v>
      </c>
      <c r="F226">
        <v>1.609</v>
      </c>
      <c r="G226">
        <v>0.037</v>
      </c>
      <c r="H226" s="19">
        <v>8.55</v>
      </c>
      <c r="I226" s="18">
        <v>-115</v>
      </c>
      <c r="J226" s="18">
        <v>110.2</v>
      </c>
      <c r="K226" s="18">
        <v>233.9</v>
      </c>
      <c r="L226" s="18">
        <v>23.2</v>
      </c>
      <c r="M226" s="17">
        <v>0.0494</v>
      </c>
      <c r="N226" t="s">
        <v>55</v>
      </c>
      <c r="O226" s="18">
        <f t="shared" si="3"/>
        <v>66.8</v>
      </c>
      <c r="P226" s="19">
        <v>-10.85</v>
      </c>
      <c r="Q226" s="19">
        <v>0</v>
      </c>
      <c r="R226">
        <v>-0.25</v>
      </c>
      <c r="S226" t="s">
        <v>56</v>
      </c>
      <c r="T226" t="s">
        <v>57</v>
      </c>
      <c r="U226" t="s">
        <v>15</v>
      </c>
    </row>
    <row r="227" ht="12">
      <c r="O227" s="18"/>
    </row>
    <row r="228" spans="1:21" ht="12">
      <c r="A228" s="16">
        <v>38199</v>
      </c>
      <c r="B228" s="16">
        <v>2007</v>
      </c>
      <c r="C228" s="16">
        <v>4</v>
      </c>
      <c r="D228" s="16">
        <v>27</v>
      </c>
      <c r="E228" s="17">
        <v>12.506</v>
      </c>
      <c r="F228">
        <v>887.075</v>
      </c>
      <c r="G228">
        <v>7.535</v>
      </c>
      <c r="H228" s="19">
        <v>28.34</v>
      </c>
      <c r="I228" s="18">
        <v>-130.5</v>
      </c>
      <c r="J228" s="18">
        <v>83.1</v>
      </c>
      <c r="K228" s="18">
        <v>165.3</v>
      </c>
      <c r="L228" s="18">
        <v>46.9</v>
      </c>
      <c r="M228" s="17">
        <v>0.0381</v>
      </c>
      <c r="N228" t="s">
        <v>55</v>
      </c>
      <c r="O228" s="18">
        <f t="shared" si="3"/>
        <v>43.1</v>
      </c>
      <c r="P228" s="19">
        <v>-10.85</v>
      </c>
      <c r="Q228" s="19">
        <v>0</v>
      </c>
      <c r="R228">
        <v>0</v>
      </c>
      <c r="S228" t="s">
        <v>56</v>
      </c>
      <c r="T228" t="s">
        <v>57</v>
      </c>
      <c r="U228" t="s">
        <v>8</v>
      </c>
    </row>
    <row r="229" spans="1:21" ht="12">
      <c r="A229" s="16">
        <v>38200</v>
      </c>
      <c r="B229" s="16">
        <v>2007</v>
      </c>
      <c r="C229" s="16">
        <v>4</v>
      </c>
      <c r="D229" s="16">
        <v>27</v>
      </c>
      <c r="E229" s="17">
        <v>12.77</v>
      </c>
      <c r="F229">
        <v>9.841</v>
      </c>
      <c r="G229">
        <v>0.104</v>
      </c>
      <c r="H229" s="19">
        <v>8.78</v>
      </c>
      <c r="I229" s="18">
        <v>-132.1</v>
      </c>
      <c r="J229" s="18">
        <v>82.6</v>
      </c>
      <c r="K229" s="18">
        <v>170.8</v>
      </c>
      <c r="L229" s="18">
        <v>47.7</v>
      </c>
      <c r="M229" s="17">
        <v>0.0387</v>
      </c>
      <c r="N229" t="s">
        <v>55</v>
      </c>
      <c r="O229" s="18">
        <f t="shared" si="3"/>
        <v>42.3</v>
      </c>
      <c r="P229" s="19">
        <v>-10.85</v>
      </c>
      <c r="Q229" s="19">
        <v>0</v>
      </c>
      <c r="R229">
        <v>0</v>
      </c>
      <c r="S229" t="s">
        <v>56</v>
      </c>
      <c r="T229" t="s">
        <v>57</v>
      </c>
      <c r="U229" t="s">
        <v>15</v>
      </c>
    </row>
    <row r="230" spans="1:21" ht="12">
      <c r="A230" s="16">
        <v>38201</v>
      </c>
      <c r="B230" s="16">
        <v>2007</v>
      </c>
      <c r="C230" s="16">
        <v>4</v>
      </c>
      <c r="D230" s="16">
        <v>27</v>
      </c>
      <c r="E230" s="17">
        <v>12.82</v>
      </c>
      <c r="F230">
        <v>13.147</v>
      </c>
      <c r="G230">
        <v>0.119</v>
      </c>
      <c r="H230" s="19">
        <v>7.99</v>
      </c>
      <c r="I230" s="18">
        <v>-134.2</v>
      </c>
      <c r="J230" s="18">
        <v>82.6</v>
      </c>
      <c r="K230" s="18">
        <v>171.8</v>
      </c>
      <c r="L230" s="18">
        <v>47.8</v>
      </c>
      <c r="M230" s="17">
        <v>0.0388</v>
      </c>
      <c r="N230" t="s">
        <v>55</v>
      </c>
      <c r="O230" s="18">
        <f t="shared" si="3"/>
        <v>42.2</v>
      </c>
      <c r="P230" s="19">
        <v>-10.85</v>
      </c>
      <c r="Q230" s="19">
        <v>0</v>
      </c>
      <c r="R230">
        <v>-0.1</v>
      </c>
      <c r="S230" t="s">
        <v>56</v>
      </c>
      <c r="T230" t="s">
        <v>57</v>
      </c>
      <c r="U230" t="s">
        <v>15</v>
      </c>
    </row>
    <row r="231" spans="1:21" ht="12">
      <c r="A231" s="16">
        <v>38202</v>
      </c>
      <c r="B231" s="16">
        <v>2007</v>
      </c>
      <c r="C231" s="16">
        <v>4</v>
      </c>
      <c r="D231" s="16">
        <v>27</v>
      </c>
      <c r="E231" s="17">
        <v>12.87</v>
      </c>
      <c r="F231">
        <v>12.417</v>
      </c>
      <c r="G231">
        <v>0.103</v>
      </c>
      <c r="H231" s="19">
        <v>8.1</v>
      </c>
      <c r="I231" s="18">
        <v>-132.7</v>
      </c>
      <c r="J231" s="18">
        <v>81.6</v>
      </c>
      <c r="K231" s="18">
        <v>172.8</v>
      </c>
      <c r="L231" s="18">
        <v>47.9</v>
      </c>
      <c r="M231" s="17">
        <v>0.039</v>
      </c>
      <c r="N231" t="s">
        <v>55</v>
      </c>
      <c r="O231" s="18">
        <f t="shared" si="3"/>
        <v>42.1</v>
      </c>
      <c r="P231" s="19">
        <v>-10.85</v>
      </c>
      <c r="Q231" s="19">
        <v>0</v>
      </c>
      <c r="R231">
        <v>-0.15</v>
      </c>
      <c r="S231" t="s">
        <v>56</v>
      </c>
      <c r="T231" t="s">
        <v>57</v>
      </c>
      <c r="U231" t="s">
        <v>15</v>
      </c>
    </row>
    <row r="232" spans="1:21" ht="12">
      <c r="A232" s="16">
        <v>38224</v>
      </c>
      <c r="B232" s="16">
        <v>2007</v>
      </c>
      <c r="C232" s="16">
        <v>4</v>
      </c>
      <c r="D232" s="16">
        <v>28</v>
      </c>
      <c r="E232" s="17">
        <v>5.86</v>
      </c>
      <c r="F232">
        <v>2.052</v>
      </c>
      <c r="G232">
        <v>0.061</v>
      </c>
      <c r="H232" s="19">
        <v>9.48</v>
      </c>
      <c r="I232" s="18">
        <v>-136.2</v>
      </c>
      <c r="J232" s="18">
        <v>79</v>
      </c>
      <c r="K232" s="18">
        <v>189.9</v>
      </c>
      <c r="L232" s="18">
        <v>83.6</v>
      </c>
      <c r="M232" s="17">
        <v>0.0415</v>
      </c>
      <c r="N232" t="s">
        <v>55</v>
      </c>
      <c r="O232" s="18">
        <f t="shared" si="3"/>
        <v>6.400000000000006</v>
      </c>
      <c r="P232" s="19">
        <v>-10.85</v>
      </c>
      <c r="Q232" s="19">
        <v>0</v>
      </c>
      <c r="R232">
        <v>0</v>
      </c>
      <c r="S232" t="s">
        <v>56</v>
      </c>
      <c r="T232" t="s">
        <v>57</v>
      </c>
      <c r="U232" t="s">
        <v>10</v>
      </c>
    </row>
    <row r="233" spans="1:21" ht="12">
      <c r="A233" s="16">
        <v>38226</v>
      </c>
      <c r="B233" s="16">
        <v>2007</v>
      </c>
      <c r="C233" s="16">
        <v>4</v>
      </c>
      <c r="D233" s="16">
        <v>28</v>
      </c>
      <c r="E233" s="17">
        <v>6.017</v>
      </c>
      <c r="F233">
        <v>1.395</v>
      </c>
      <c r="G233">
        <v>0.023</v>
      </c>
      <c r="H233" s="19">
        <v>9.68</v>
      </c>
      <c r="I233" s="18">
        <v>-131.1</v>
      </c>
      <c r="J233" s="18">
        <v>78.6</v>
      </c>
      <c r="K233" s="18">
        <v>227.6</v>
      </c>
      <c r="L233" s="18">
        <v>41.6</v>
      </c>
      <c r="M233" s="17">
        <v>0.0406</v>
      </c>
      <c r="N233" t="s">
        <v>55</v>
      </c>
      <c r="O233" s="18">
        <f t="shared" si="3"/>
        <v>48.4</v>
      </c>
      <c r="P233" s="19">
        <v>-10.85</v>
      </c>
      <c r="Q233" s="19">
        <v>0</v>
      </c>
      <c r="R233">
        <v>0</v>
      </c>
      <c r="S233" t="s">
        <v>56</v>
      </c>
      <c r="T233" t="s">
        <v>57</v>
      </c>
      <c r="U233" t="s">
        <v>58</v>
      </c>
    </row>
    <row r="234" spans="1:21" ht="12">
      <c r="A234" s="16">
        <v>38227</v>
      </c>
      <c r="B234" s="16">
        <v>2007</v>
      </c>
      <c r="C234" s="16">
        <v>4</v>
      </c>
      <c r="D234" s="16">
        <v>28</v>
      </c>
      <c r="E234" s="17">
        <v>6.179</v>
      </c>
      <c r="F234">
        <v>1.794</v>
      </c>
      <c r="G234">
        <v>0.049</v>
      </c>
      <c r="H234" s="19">
        <v>8.57</v>
      </c>
      <c r="I234" s="18">
        <v>-129.6</v>
      </c>
      <c r="J234" s="18">
        <v>77.5</v>
      </c>
      <c r="K234" s="18">
        <v>229.7</v>
      </c>
      <c r="L234" s="18">
        <v>39.9</v>
      </c>
      <c r="M234" s="17">
        <v>0.0399</v>
      </c>
      <c r="N234" t="s">
        <v>55</v>
      </c>
      <c r="O234" s="18">
        <f t="shared" si="3"/>
        <v>50.1</v>
      </c>
      <c r="P234" s="19">
        <v>-10.85</v>
      </c>
      <c r="Q234" s="19">
        <v>0</v>
      </c>
      <c r="R234">
        <v>-0.1</v>
      </c>
      <c r="S234" t="s">
        <v>56</v>
      </c>
      <c r="T234" t="s">
        <v>57</v>
      </c>
      <c r="U234" t="s">
        <v>58</v>
      </c>
    </row>
    <row r="235" spans="1:21" ht="12">
      <c r="A235" s="16">
        <v>38228</v>
      </c>
      <c r="B235" s="16">
        <v>2007</v>
      </c>
      <c r="C235" s="16">
        <v>4</v>
      </c>
      <c r="D235" s="16">
        <v>28</v>
      </c>
      <c r="E235" s="17">
        <v>6.651</v>
      </c>
      <c r="F235">
        <v>1.623</v>
      </c>
      <c r="G235">
        <v>0.026</v>
      </c>
      <c r="H235" s="19">
        <v>8.74</v>
      </c>
      <c r="I235" s="18">
        <v>-128.6</v>
      </c>
      <c r="J235" s="18">
        <v>82.4</v>
      </c>
      <c r="K235" s="18">
        <v>235.2</v>
      </c>
      <c r="L235" s="18">
        <v>34.6</v>
      </c>
      <c r="M235" s="17">
        <v>0.0395</v>
      </c>
      <c r="N235" t="s">
        <v>55</v>
      </c>
      <c r="O235" s="18">
        <f t="shared" si="3"/>
        <v>55.4</v>
      </c>
      <c r="P235" s="19">
        <v>-10.85</v>
      </c>
      <c r="Q235" s="19">
        <v>0</v>
      </c>
      <c r="R235">
        <v>-0.1</v>
      </c>
      <c r="S235" t="s">
        <v>56</v>
      </c>
      <c r="T235" t="s">
        <v>57</v>
      </c>
      <c r="U235" t="s">
        <v>58</v>
      </c>
    </row>
    <row r="236" spans="1:21" ht="12">
      <c r="A236" s="16">
        <v>38229</v>
      </c>
      <c r="B236" s="16">
        <v>2007</v>
      </c>
      <c r="C236" s="16">
        <v>4</v>
      </c>
      <c r="D236" s="16">
        <v>28</v>
      </c>
      <c r="E236" s="17">
        <v>6.766</v>
      </c>
      <c r="F236">
        <v>1.267</v>
      </c>
      <c r="G236">
        <v>0.023</v>
      </c>
      <c r="H236" s="19">
        <v>8.58</v>
      </c>
      <c r="I236" s="18">
        <v>-127.5</v>
      </c>
      <c r="J236" s="18">
        <v>83.6</v>
      </c>
      <c r="K236" s="18">
        <v>236.4</v>
      </c>
      <c r="L236" s="18">
        <v>33.2</v>
      </c>
      <c r="M236" s="17">
        <v>0.0397</v>
      </c>
      <c r="N236" t="s">
        <v>55</v>
      </c>
      <c r="O236" s="18">
        <f t="shared" si="3"/>
        <v>56.8</v>
      </c>
      <c r="P236" s="19">
        <v>-10.85</v>
      </c>
      <c r="Q236" s="19">
        <v>0</v>
      </c>
      <c r="R236">
        <v>-0.25</v>
      </c>
      <c r="S236" t="s">
        <v>56</v>
      </c>
      <c r="T236" t="s">
        <v>57</v>
      </c>
      <c r="U236" t="s">
        <v>58</v>
      </c>
    </row>
    <row r="237" spans="1:21" ht="12">
      <c r="A237" s="16">
        <v>38230</v>
      </c>
      <c r="B237" s="16">
        <v>2007</v>
      </c>
      <c r="C237" s="16">
        <v>4</v>
      </c>
      <c r="D237" s="16">
        <v>28</v>
      </c>
      <c r="E237" s="17">
        <v>6.825</v>
      </c>
      <c r="F237">
        <v>1.356</v>
      </c>
      <c r="G237">
        <v>0.019</v>
      </c>
      <c r="H237" s="19">
        <v>9.28</v>
      </c>
      <c r="I237" s="18">
        <v>-127.2</v>
      </c>
      <c r="J237" s="18">
        <v>81.8</v>
      </c>
      <c r="K237" s="18">
        <v>237</v>
      </c>
      <c r="L237" s="18">
        <v>32.5</v>
      </c>
      <c r="M237" s="17">
        <v>0.0398</v>
      </c>
      <c r="N237" t="s">
        <v>55</v>
      </c>
      <c r="O237" s="18">
        <f t="shared" si="3"/>
        <v>57.5</v>
      </c>
      <c r="P237" s="19">
        <v>-10.85</v>
      </c>
      <c r="Q237" s="19">
        <v>0</v>
      </c>
      <c r="R237">
        <v>0.05</v>
      </c>
      <c r="S237" t="s">
        <v>56</v>
      </c>
      <c r="T237" t="s">
        <v>57</v>
      </c>
      <c r="U237" t="s">
        <v>58</v>
      </c>
    </row>
    <row r="238" spans="1:21" ht="12">
      <c r="A238" s="16">
        <v>38231</v>
      </c>
      <c r="B238" s="16">
        <v>2007</v>
      </c>
      <c r="C238" s="16">
        <v>4</v>
      </c>
      <c r="D238" s="16">
        <v>28</v>
      </c>
      <c r="E238" s="17">
        <v>6.883</v>
      </c>
      <c r="F238">
        <v>0.672</v>
      </c>
      <c r="G238">
        <v>0.023</v>
      </c>
      <c r="H238" s="19">
        <v>9.25</v>
      </c>
      <c r="I238" s="18">
        <v>-126.6</v>
      </c>
      <c r="J238" s="18">
        <v>84.3</v>
      </c>
      <c r="K238" s="18">
        <v>237.6</v>
      </c>
      <c r="L238" s="18">
        <v>31.8</v>
      </c>
      <c r="M238" s="17">
        <v>0.0399</v>
      </c>
      <c r="N238" t="s">
        <v>55</v>
      </c>
      <c r="O238" s="18">
        <f t="shared" si="3"/>
        <v>58.2</v>
      </c>
      <c r="P238" s="19">
        <v>-10.85</v>
      </c>
      <c r="Q238" s="19">
        <v>0</v>
      </c>
      <c r="R238">
        <v>-0.4</v>
      </c>
      <c r="S238" t="s">
        <v>56</v>
      </c>
      <c r="T238" t="s">
        <v>57</v>
      </c>
      <c r="U238" t="s">
        <v>58</v>
      </c>
    </row>
    <row r="239" spans="1:21" ht="12">
      <c r="A239" s="16">
        <v>38249</v>
      </c>
      <c r="B239" s="16">
        <v>2007</v>
      </c>
      <c r="C239" s="16">
        <v>4</v>
      </c>
      <c r="D239" s="16">
        <v>28</v>
      </c>
      <c r="E239" s="17">
        <v>9.457</v>
      </c>
      <c r="F239">
        <v>1.661</v>
      </c>
      <c r="G239">
        <v>0.028</v>
      </c>
      <c r="H239" s="19">
        <v>9.12</v>
      </c>
      <c r="I239" s="18">
        <v>-120.8</v>
      </c>
      <c r="J239" s="18">
        <v>91</v>
      </c>
      <c r="K239" s="18">
        <v>-87.9</v>
      </c>
      <c r="L239" s="18">
        <v>37.2</v>
      </c>
      <c r="M239" s="17">
        <v>0.0437</v>
      </c>
      <c r="N239" t="s">
        <v>55</v>
      </c>
      <c r="O239" s="18">
        <f t="shared" si="3"/>
        <v>52.8</v>
      </c>
      <c r="P239" s="19">
        <v>-10.85</v>
      </c>
      <c r="Q239" s="19">
        <v>0</v>
      </c>
      <c r="R239">
        <v>-0.1</v>
      </c>
      <c r="S239" t="s">
        <v>56</v>
      </c>
      <c r="T239" t="s">
        <v>57</v>
      </c>
      <c r="U239" t="s">
        <v>10</v>
      </c>
    </row>
    <row r="240" spans="1:21" ht="12">
      <c r="A240" s="16">
        <v>38250</v>
      </c>
      <c r="B240" s="16">
        <v>2007</v>
      </c>
      <c r="C240" s="16">
        <v>4</v>
      </c>
      <c r="D240" s="16">
        <v>28</v>
      </c>
      <c r="E240" s="17">
        <v>9.503</v>
      </c>
      <c r="F240">
        <v>1.188</v>
      </c>
      <c r="G240">
        <v>0.027</v>
      </c>
      <c r="H240" s="19">
        <v>9.65</v>
      </c>
      <c r="I240" s="18">
        <v>-120.2</v>
      </c>
      <c r="J240" s="18">
        <v>90.1</v>
      </c>
      <c r="K240" s="18">
        <v>-87.7</v>
      </c>
      <c r="L240" s="18">
        <v>36.5</v>
      </c>
      <c r="M240" s="17">
        <v>0.0437</v>
      </c>
      <c r="N240" t="s">
        <v>55</v>
      </c>
      <c r="O240" s="18">
        <f t="shared" si="3"/>
        <v>53.5</v>
      </c>
      <c r="P240" s="19">
        <v>-10.85</v>
      </c>
      <c r="Q240" s="19">
        <v>0</v>
      </c>
      <c r="R240">
        <v>-0.25</v>
      </c>
      <c r="S240" t="s">
        <v>56</v>
      </c>
      <c r="T240" t="s">
        <v>57</v>
      </c>
      <c r="U240" t="s">
        <v>10</v>
      </c>
    </row>
    <row r="241" spans="1:21" ht="12">
      <c r="A241" s="16">
        <v>38251</v>
      </c>
      <c r="B241" s="16">
        <v>2007</v>
      </c>
      <c r="C241" s="16">
        <v>4</v>
      </c>
      <c r="D241" s="16">
        <v>28</v>
      </c>
      <c r="E241" s="17">
        <v>9.559</v>
      </c>
      <c r="F241">
        <v>0.479</v>
      </c>
      <c r="G241">
        <v>0.016</v>
      </c>
      <c r="H241" s="19">
        <v>13.37</v>
      </c>
      <c r="I241" s="18">
        <v>-121.9</v>
      </c>
      <c r="J241" s="18">
        <v>88.4</v>
      </c>
      <c r="K241" s="18">
        <v>-87.4</v>
      </c>
      <c r="L241" s="18">
        <v>35.7</v>
      </c>
      <c r="M241" s="17">
        <v>0.0437</v>
      </c>
      <c r="N241" t="s">
        <v>55</v>
      </c>
      <c r="O241" s="18">
        <f t="shared" si="3"/>
        <v>54.3</v>
      </c>
      <c r="P241" s="19">
        <v>-10.85</v>
      </c>
      <c r="Q241" s="19">
        <v>0</v>
      </c>
      <c r="R241">
        <v>-0.4</v>
      </c>
      <c r="S241" t="s">
        <v>56</v>
      </c>
      <c r="T241" t="s">
        <v>57</v>
      </c>
      <c r="U241" t="s">
        <v>10</v>
      </c>
    </row>
    <row r="242" spans="1:21" ht="12">
      <c r="A242" s="16">
        <v>38252</v>
      </c>
      <c r="B242" s="16">
        <v>2007</v>
      </c>
      <c r="C242" s="16">
        <v>4</v>
      </c>
      <c r="D242" s="16">
        <v>28</v>
      </c>
      <c r="E242" s="17">
        <v>9.603</v>
      </c>
      <c r="F242">
        <v>1.756</v>
      </c>
      <c r="G242">
        <v>0.024</v>
      </c>
      <c r="H242" s="19">
        <v>9.29</v>
      </c>
      <c r="I242" s="18">
        <v>-122</v>
      </c>
      <c r="J242" s="18">
        <v>91.8</v>
      </c>
      <c r="K242" s="18">
        <v>-87.2</v>
      </c>
      <c r="L242" s="18">
        <v>35.1</v>
      </c>
      <c r="M242" s="17">
        <v>0.0437</v>
      </c>
      <c r="N242" t="s">
        <v>55</v>
      </c>
      <c r="O242" s="18">
        <f t="shared" si="3"/>
        <v>54.9</v>
      </c>
      <c r="P242" s="19">
        <v>-10.85</v>
      </c>
      <c r="Q242" s="19">
        <v>0</v>
      </c>
      <c r="R242">
        <v>0.05</v>
      </c>
      <c r="S242" t="s">
        <v>56</v>
      </c>
      <c r="T242" t="s">
        <v>57</v>
      </c>
      <c r="U242" t="s">
        <v>10</v>
      </c>
    </row>
    <row r="243" spans="1:21" ht="12">
      <c r="A243" s="16">
        <v>38253</v>
      </c>
      <c r="B243" s="16">
        <v>2007</v>
      </c>
      <c r="C243" s="16">
        <v>4</v>
      </c>
      <c r="D243" s="16">
        <v>28</v>
      </c>
      <c r="E243" s="17">
        <v>9.657</v>
      </c>
      <c r="F243">
        <v>1.415</v>
      </c>
      <c r="G243">
        <v>0.02</v>
      </c>
      <c r="H243" s="19">
        <v>9.85</v>
      </c>
      <c r="I243" s="18">
        <v>-122.8</v>
      </c>
      <c r="J243" s="18">
        <v>91.2</v>
      </c>
      <c r="K243" s="18">
        <v>-87</v>
      </c>
      <c r="L243" s="18">
        <v>34.3</v>
      </c>
      <c r="M243" s="17">
        <v>0.0436</v>
      </c>
      <c r="N243" t="s">
        <v>55</v>
      </c>
      <c r="O243" s="18">
        <f t="shared" si="3"/>
        <v>55.7</v>
      </c>
      <c r="P243" s="19">
        <v>-10.85</v>
      </c>
      <c r="Q243" s="19">
        <v>0</v>
      </c>
      <c r="R243">
        <v>0.2</v>
      </c>
      <c r="S243" t="s">
        <v>56</v>
      </c>
      <c r="T243" t="s">
        <v>57</v>
      </c>
      <c r="U243" t="s">
        <v>10</v>
      </c>
    </row>
    <row r="244" spans="1:21" ht="12">
      <c r="A244" s="16">
        <v>38254</v>
      </c>
      <c r="B244" s="16">
        <v>2007</v>
      </c>
      <c r="C244" s="16">
        <v>4</v>
      </c>
      <c r="D244" s="16">
        <v>28</v>
      </c>
      <c r="E244" s="17">
        <v>9.703</v>
      </c>
      <c r="F244">
        <v>1.639</v>
      </c>
      <c r="G244">
        <v>0.02</v>
      </c>
      <c r="H244" s="19">
        <v>9.23</v>
      </c>
      <c r="I244" s="18">
        <v>-122.4</v>
      </c>
      <c r="J244" s="18">
        <v>91.2</v>
      </c>
      <c r="K244" s="18">
        <v>-86.8</v>
      </c>
      <c r="L244" s="18">
        <v>33.7</v>
      </c>
      <c r="M244" s="17">
        <v>0.0436</v>
      </c>
      <c r="N244" t="s">
        <v>55</v>
      </c>
      <c r="O244" s="18">
        <f t="shared" si="3"/>
        <v>56.3</v>
      </c>
      <c r="P244" s="19">
        <v>-10.85</v>
      </c>
      <c r="Q244" s="19">
        <v>0</v>
      </c>
      <c r="R244">
        <v>0.05</v>
      </c>
      <c r="S244" t="s">
        <v>56</v>
      </c>
      <c r="T244" t="s">
        <v>57</v>
      </c>
      <c r="U244" t="s">
        <v>10</v>
      </c>
    </row>
    <row r="245" spans="1:21" ht="12">
      <c r="A245" s="16">
        <v>38255</v>
      </c>
      <c r="B245" s="16">
        <v>2007</v>
      </c>
      <c r="C245" s="16">
        <v>4</v>
      </c>
      <c r="D245" s="16">
        <v>28</v>
      </c>
      <c r="E245" s="17">
        <v>9.745</v>
      </c>
      <c r="F245">
        <v>1.385</v>
      </c>
      <c r="G245">
        <v>0.02</v>
      </c>
      <c r="H245" s="19">
        <v>9.98</v>
      </c>
      <c r="I245" s="18">
        <v>-121.4</v>
      </c>
      <c r="J245" s="18">
        <v>91.3</v>
      </c>
      <c r="K245" s="18">
        <v>-86.6</v>
      </c>
      <c r="L245" s="18">
        <v>33.1</v>
      </c>
      <c r="M245" s="17">
        <v>0.0435</v>
      </c>
      <c r="N245" t="s">
        <v>55</v>
      </c>
      <c r="O245" s="18">
        <f t="shared" si="3"/>
        <v>56.9</v>
      </c>
      <c r="P245" s="19">
        <v>-10.85</v>
      </c>
      <c r="Q245" s="19">
        <v>0</v>
      </c>
      <c r="R245">
        <v>0.2</v>
      </c>
      <c r="S245" t="s">
        <v>56</v>
      </c>
      <c r="T245" t="s">
        <v>57</v>
      </c>
      <c r="U245" t="s">
        <v>10</v>
      </c>
    </row>
    <row r="246" spans="1:21" ht="12">
      <c r="A246" s="16">
        <v>38256</v>
      </c>
      <c r="B246" s="16">
        <v>2007</v>
      </c>
      <c r="C246" s="16">
        <v>4</v>
      </c>
      <c r="D246" s="16">
        <v>28</v>
      </c>
      <c r="E246" s="17">
        <v>9.939</v>
      </c>
      <c r="F246">
        <v>452.876</v>
      </c>
      <c r="G246">
        <v>2.924</v>
      </c>
      <c r="H246" s="19">
        <v>30.54</v>
      </c>
      <c r="I246" s="18">
        <v>-122.1</v>
      </c>
      <c r="J246" s="18">
        <v>94.8</v>
      </c>
      <c r="K246" s="18">
        <v>129.3</v>
      </c>
      <c r="L246" s="18">
        <v>27</v>
      </c>
      <c r="M246" s="17">
        <v>0.0433</v>
      </c>
      <c r="N246" t="s">
        <v>55</v>
      </c>
      <c r="O246" s="18">
        <f t="shared" si="3"/>
        <v>63</v>
      </c>
      <c r="P246" s="19">
        <v>-10.85</v>
      </c>
      <c r="Q246" s="19">
        <v>0</v>
      </c>
      <c r="R246">
        <v>0</v>
      </c>
      <c r="S246" t="s">
        <v>56</v>
      </c>
      <c r="T246" t="s">
        <v>57</v>
      </c>
      <c r="U246" t="s">
        <v>8</v>
      </c>
    </row>
    <row r="247" spans="1:21" ht="12">
      <c r="A247" s="16">
        <v>38263</v>
      </c>
      <c r="B247" s="16">
        <v>2007</v>
      </c>
      <c r="C247" s="16">
        <v>4</v>
      </c>
      <c r="D247" s="16">
        <v>28</v>
      </c>
      <c r="E247" s="17">
        <v>10.705</v>
      </c>
      <c r="F247">
        <v>6.625</v>
      </c>
      <c r="G247">
        <v>0.086</v>
      </c>
      <c r="H247" s="19">
        <v>8.95</v>
      </c>
      <c r="I247" s="18">
        <v>-123.4</v>
      </c>
      <c r="J247" s="18">
        <v>89.8</v>
      </c>
      <c r="K247" s="18">
        <v>137.7</v>
      </c>
      <c r="L247" s="18">
        <v>35</v>
      </c>
      <c r="M247" s="17">
        <v>0.0431</v>
      </c>
      <c r="N247" t="s">
        <v>55</v>
      </c>
      <c r="O247" s="18">
        <f t="shared" si="3"/>
        <v>55</v>
      </c>
      <c r="P247" s="19">
        <v>-10.85</v>
      </c>
      <c r="Q247" s="19">
        <v>0</v>
      </c>
      <c r="R247">
        <v>0</v>
      </c>
      <c r="S247" t="s">
        <v>56</v>
      </c>
      <c r="T247" t="s">
        <v>57</v>
      </c>
      <c r="U247" t="s">
        <v>15</v>
      </c>
    </row>
    <row r="248" spans="1:21" ht="12">
      <c r="A248" s="16">
        <v>38269</v>
      </c>
      <c r="B248" s="16">
        <v>2007</v>
      </c>
      <c r="C248" s="16">
        <v>4</v>
      </c>
      <c r="D248" s="16">
        <v>28</v>
      </c>
      <c r="E248" s="17">
        <v>11.907</v>
      </c>
      <c r="F248">
        <v>11.407</v>
      </c>
      <c r="G248">
        <v>0.093</v>
      </c>
      <c r="H248" s="19">
        <v>8.26</v>
      </c>
      <c r="I248" s="18">
        <v>-125.5</v>
      </c>
      <c r="J248" s="18">
        <v>90.4</v>
      </c>
      <c r="K248" s="18">
        <v>155.7</v>
      </c>
      <c r="L248" s="18">
        <v>44.4</v>
      </c>
      <c r="M248" s="17">
        <v>0.0413</v>
      </c>
      <c r="N248" t="s">
        <v>55</v>
      </c>
      <c r="O248" s="18">
        <f t="shared" si="3"/>
        <v>45.6</v>
      </c>
      <c r="P248" s="19">
        <v>-10.85</v>
      </c>
      <c r="Q248" s="19">
        <v>0</v>
      </c>
      <c r="R248">
        <v>0</v>
      </c>
      <c r="S248" t="s">
        <v>56</v>
      </c>
      <c r="T248" t="s">
        <v>57</v>
      </c>
      <c r="U248" t="s">
        <v>15</v>
      </c>
    </row>
    <row r="249" spans="1:21" ht="12">
      <c r="A249" s="16">
        <v>38270</v>
      </c>
      <c r="B249" s="16">
        <v>2007</v>
      </c>
      <c r="C249" s="16">
        <v>4</v>
      </c>
      <c r="D249" s="16">
        <v>28</v>
      </c>
      <c r="E249" s="17">
        <v>11.962</v>
      </c>
      <c r="F249">
        <v>8.731</v>
      </c>
      <c r="G249">
        <v>0.105</v>
      </c>
      <c r="H249" s="19">
        <v>8.92</v>
      </c>
      <c r="I249" s="18">
        <v>-126.2</v>
      </c>
      <c r="J249" s="18">
        <v>89.7</v>
      </c>
      <c r="K249" s="18">
        <v>156.7</v>
      </c>
      <c r="L249" s="18">
        <v>44.8</v>
      </c>
      <c r="M249" s="17">
        <v>0.0413</v>
      </c>
      <c r="N249" t="s">
        <v>55</v>
      </c>
      <c r="O249" s="18">
        <f t="shared" si="3"/>
        <v>45.2</v>
      </c>
      <c r="P249" s="19">
        <v>-10.85</v>
      </c>
      <c r="Q249" s="19">
        <v>0</v>
      </c>
      <c r="R249">
        <v>0.15</v>
      </c>
      <c r="S249" t="s">
        <v>56</v>
      </c>
      <c r="T249" t="s">
        <v>57</v>
      </c>
      <c r="U249" t="s">
        <v>15</v>
      </c>
    </row>
    <row r="250" spans="1:21" ht="12">
      <c r="A250" s="16">
        <v>38271</v>
      </c>
      <c r="B250" s="16">
        <v>2007</v>
      </c>
      <c r="C250" s="16">
        <v>4</v>
      </c>
      <c r="D250" s="16">
        <v>28</v>
      </c>
      <c r="E250" s="17">
        <v>12.003</v>
      </c>
      <c r="F250">
        <v>12.149</v>
      </c>
      <c r="G250">
        <v>0.125</v>
      </c>
      <c r="H250" s="19">
        <v>8.14</v>
      </c>
      <c r="I250" s="18">
        <v>-126.2</v>
      </c>
      <c r="J250" s="18">
        <v>89.3</v>
      </c>
      <c r="K250" s="18">
        <v>157.4</v>
      </c>
      <c r="L250" s="18">
        <v>45</v>
      </c>
      <c r="M250" s="17">
        <v>0.0413</v>
      </c>
      <c r="N250" t="s">
        <v>55</v>
      </c>
      <c r="O250" s="18">
        <f t="shared" si="3"/>
        <v>45</v>
      </c>
      <c r="P250" s="19">
        <v>-10.85</v>
      </c>
      <c r="Q250" s="19">
        <v>0</v>
      </c>
      <c r="R250">
        <v>-0.15</v>
      </c>
      <c r="S250" t="s">
        <v>56</v>
      </c>
      <c r="T250" t="s">
        <v>57</v>
      </c>
      <c r="U250" t="s">
        <v>15</v>
      </c>
    </row>
    <row r="251" spans="1:21" ht="12">
      <c r="A251" s="16">
        <v>38272</v>
      </c>
      <c r="B251" s="16">
        <v>2007</v>
      </c>
      <c r="C251" s="16">
        <v>4</v>
      </c>
      <c r="D251" s="16">
        <v>28</v>
      </c>
      <c r="E251" s="17">
        <v>12.077</v>
      </c>
      <c r="F251">
        <v>9.083</v>
      </c>
      <c r="G251">
        <v>0.121</v>
      </c>
      <c r="H251" s="19">
        <v>8.63</v>
      </c>
      <c r="I251" s="18">
        <v>-126.3</v>
      </c>
      <c r="J251" s="18">
        <v>88.1</v>
      </c>
      <c r="K251" s="18">
        <v>158.7</v>
      </c>
      <c r="L251" s="18">
        <v>45.4</v>
      </c>
      <c r="M251" s="17">
        <v>0.0412</v>
      </c>
      <c r="N251" t="s">
        <v>55</v>
      </c>
      <c r="O251" s="18">
        <f t="shared" si="3"/>
        <v>44.6</v>
      </c>
      <c r="P251" s="19">
        <v>-10.85</v>
      </c>
      <c r="Q251" s="19">
        <v>0</v>
      </c>
      <c r="R251">
        <v>-0.3</v>
      </c>
      <c r="S251" t="s">
        <v>56</v>
      </c>
      <c r="T251" t="s">
        <v>57</v>
      </c>
      <c r="U251" t="s">
        <v>15</v>
      </c>
    </row>
    <row r="252" spans="1:21" ht="12">
      <c r="A252" s="16">
        <v>38277</v>
      </c>
      <c r="B252" s="16">
        <v>2007</v>
      </c>
      <c r="C252" s="16">
        <v>4</v>
      </c>
      <c r="D252" s="16">
        <v>28</v>
      </c>
      <c r="E252" s="17">
        <v>13.184</v>
      </c>
      <c r="F252">
        <v>3.846</v>
      </c>
      <c r="G252">
        <v>0.044</v>
      </c>
      <c r="H252" s="19">
        <v>8.82</v>
      </c>
      <c r="I252" s="18">
        <v>-124</v>
      </c>
      <c r="J252" s="18">
        <v>89.3</v>
      </c>
      <c r="K252" s="18">
        <v>58.5</v>
      </c>
      <c r="L252" s="18">
        <v>38</v>
      </c>
      <c r="M252" s="17">
        <v>0.0483</v>
      </c>
      <c r="N252" t="s">
        <v>55</v>
      </c>
      <c r="O252" s="18">
        <f t="shared" si="3"/>
        <v>52</v>
      </c>
      <c r="P252" s="19">
        <v>-10.85</v>
      </c>
      <c r="Q252" s="19">
        <v>0</v>
      </c>
      <c r="R252">
        <v>-0.1</v>
      </c>
      <c r="S252" t="s">
        <v>56</v>
      </c>
      <c r="T252" t="s">
        <v>57</v>
      </c>
      <c r="U252" t="s">
        <v>2</v>
      </c>
    </row>
    <row r="253" spans="1:21" ht="12">
      <c r="A253" s="16">
        <v>38293</v>
      </c>
      <c r="B253" s="16">
        <v>2007</v>
      </c>
      <c r="C253" s="16">
        <v>4</v>
      </c>
      <c r="D253" s="16">
        <v>28</v>
      </c>
      <c r="E253" s="17">
        <v>14.821</v>
      </c>
      <c r="F253">
        <v>6.628</v>
      </c>
      <c r="G253">
        <v>0.073</v>
      </c>
      <c r="H253" s="19">
        <v>11.27</v>
      </c>
      <c r="I253" s="18">
        <v>-129.1</v>
      </c>
      <c r="J253" s="18">
        <v>89.1</v>
      </c>
      <c r="K253" s="18">
        <v>149.1</v>
      </c>
      <c r="L253" s="18">
        <v>79.9</v>
      </c>
      <c r="M253" s="17">
        <v>0.0682</v>
      </c>
      <c r="N253" t="s">
        <v>55</v>
      </c>
      <c r="O253" s="18">
        <f t="shared" si="3"/>
        <v>10.099999999999994</v>
      </c>
      <c r="P253" s="19">
        <v>-10.85</v>
      </c>
      <c r="Q253" s="19">
        <v>0</v>
      </c>
      <c r="R253">
        <v>-0.1</v>
      </c>
      <c r="S253" t="s">
        <v>56</v>
      </c>
      <c r="T253" t="s">
        <v>57</v>
      </c>
      <c r="U253" t="s">
        <v>3</v>
      </c>
    </row>
    <row r="254" spans="1:21" ht="12">
      <c r="A254" s="16">
        <v>38294</v>
      </c>
      <c r="B254" s="16">
        <v>2007</v>
      </c>
      <c r="C254" s="16">
        <v>4</v>
      </c>
      <c r="D254" s="16">
        <v>28</v>
      </c>
      <c r="E254" s="17">
        <v>14.853</v>
      </c>
      <c r="F254">
        <v>6.033</v>
      </c>
      <c r="G254">
        <v>0.061</v>
      </c>
      <c r="H254" s="19">
        <v>11.58</v>
      </c>
      <c r="I254" s="18">
        <v>-128.9</v>
      </c>
      <c r="J254" s="18">
        <v>88.7</v>
      </c>
      <c r="K254" s="18">
        <v>151.5</v>
      </c>
      <c r="L254" s="18">
        <v>80.1</v>
      </c>
      <c r="M254" s="17">
        <v>0.0685</v>
      </c>
      <c r="N254" t="s">
        <v>55</v>
      </c>
      <c r="O254" s="18">
        <f t="shared" si="3"/>
        <v>9.900000000000006</v>
      </c>
      <c r="P254" s="19">
        <v>-10.85</v>
      </c>
      <c r="Q254" s="19">
        <v>0</v>
      </c>
      <c r="R254">
        <v>-0.2</v>
      </c>
      <c r="S254" t="s">
        <v>56</v>
      </c>
      <c r="T254" t="s">
        <v>57</v>
      </c>
      <c r="U254" t="s">
        <v>3</v>
      </c>
    </row>
    <row r="255" spans="1:21" ht="12">
      <c r="A255" s="16">
        <v>38295</v>
      </c>
      <c r="B255" s="16">
        <v>2007</v>
      </c>
      <c r="C255" s="16">
        <v>4</v>
      </c>
      <c r="D255" s="16">
        <v>28</v>
      </c>
      <c r="E255" s="17">
        <v>14.9</v>
      </c>
      <c r="F255">
        <v>6.837</v>
      </c>
      <c r="G255">
        <v>0.091</v>
      </c>
      <c r="H255" s="19">
        <v>11.32</v>
      </c>
      <c r="I255" s="18">
        <v>-129.7</v>
      </c>
      <c r="J255" s="18">
        <v>89</v>
      </c>
      <c r="K255" s="18">
        <v>155.2</v>
      </c>
      <c r="L255" s="18">
        <v>80.4</v>
      </c>
      <c r="M255" s="17">
        <v>0.0689</v>
      </c>
      <c r="N255" t="s">
        <v>55</v>
      </c>
      <c r="O255" s="18">
        <f t="shared" si="3"/>
        <v>9.599999999999994</v>
      </c>
      <c r="P255" s="19">
        <v>-10.85</v>
      </c>
      <c r="Q255" s="19">
        <v>0</v>
      </c>
      <c r="R255">
        <v>0</v>
      </c>
      <c r="S255" t="s">
        <v>56</v>
      </c>
      <c r="T255" t="s">
        <v>57</v>
      </c>
      <c r="U255" t="s">
        <v>3</v>
      </c>
    </row>
    <row r="256" spans="1:21" ht="12">
      <c r="A256" s="16">
        <v>38296</v>
      </c>
      <c r="B256" s="16">
        <v>2007</v>
      </c>
      <c r="C256" s="16">
        <v>4</v>
      </c>
      <c r="D256" s="16">
        <v>28</v>
      </c>
      <c r="E256" s="17">
        <v>14.931</v>
      </c>
      <c r="F256">
        <v>5.268</v>
      </c>
      <c r="G256">
        <v>0.089</v>
      </c>
      <c r="H256" s="19">
        <v>12.45</v>
      </c>
      <c r="I256" s="18">
        <v>-129.8</v>
      </c>
      <c r="J256" s="18">
        <v>88.8</v>
      </c>
      <c r="K256" s="18">
        <v>157.6</v>
      </c>
      <c r="L256" s="18">
        <v>80.6</v>
      </c>
      <c r="M256" s="17">
        <v>0.0691</v>
      </c>
      <c r="N256" t="s">
        <v>55</v>
      </c>
      <c r="O256" s="18">
        <f t="shared" si="3"/>
        <v>9.400000000000006</v>
      </c>
      <c r="P256" s="19">
        <v>-10.85</v>
      </c>
      <c r="Q256" s="19">
        <v>0</v>
      </c>
      <c r="R256">
        <v>0.15</v>
      </c>
      <c r="S256" t="s">
        <v>56</v>
      </c>
      <c r="T256" t="s">
        <v>57</v>
      </c>
      <c r="U256" t="s">
        <v>3</v>
      </c>
    </row>
    <row r="257" spans="1:21" ht="12">
      <c r="A257" s="16">
        <v>38305</v>
      </c>
      <c r="B257" s="16">
        <v>2007</v>
      </c>
      <c r="C257" s="16">
        <v>4</v>
      </c>
      <c r="D257" s="16">
        <v>28</v>
      </c>
      <c r="E257" s="17">
        <v>16.348</v>
      </c>
      <c r="F257">
        <v>5.29</v>
      </c>
      <c r="G257">
        <v>0.054</v>
      </c>
      <c r="H257" s="19">
        <v>11.48</v>
      </c>
      <c r="I257" s="18">
        <v>-124.6</v>
      </c>
      <c r="J257" s="18">
        <v>87.6</v>
      </c>
      <c r="K257" s="18">
        <v>244.8</v>
      </c>
      <c r="L257" s="18">
        <v>71.1</v>
      </c>
      <c r="M257" s="17">
        <v>0.0737</v>
      </c>
      <c r="N257" t="s">
        <v>55</v>
      </c>
      <c r="O257" s="18">
        <f t="shared" si="3"/>
        <v>18.900000000000006</v>
      </c>
      <c r="P257" s="19">
        <v>-10.85</v>
      </c>
      <c r="Q257" s="19">
        <v>0</v>
      </c>
      <c r="R257">
        <v>-0.05</v>
      </c>
      <c r="S257" t="s">
        <v>56</v>
      </c>
      <c r="T257" t="s">
        <v>57</v>
      </c>
      <c r="U257" t="s">
        <v>3</v>
      </c>
    </row>
    <row r="258" spans="1:21" ht="12">
      <c r="A258" s="16">
        <v>38306</v>
      </c>
      <c r="B258" s="16">
        <v>2007</v>
      </c>
      <c r="C258" s="16">
        <v>4</v>
      </c>
      <c r="D258" s="16">
        <v>28</v>
      </c>
      <c r="E258" s="17">
        <v>16.399</v>
      </c>
      <c r="F258">
        <v>4.927</v>
      </c>
      <c r="G258">
        <v>0.05</v>
      </c>
      <c r="H258" s="19">
        <v>11.27</v>
      </c>
      <c r="I258" s="18">
        <v>-125.4</v>
      </c>
      <c r="J258" s="18">
        <v>86.7</v>
      </c>
      <c r="K258" s="18">
        <v>245.9</v>
      </c>
      <c r="L258" s="18">
        <v>70.5</v>
      </c>
      <c r="M258" s="17">
        <v>0.0739</v>
      </c>
      <c r="N258" t="s">
        <v>55</v>
      </c>
      <c r="O258" s="18">
        <f t="shared" si="3"/>
        <v>19.5</v>
      </c>
      <c r="P258" s="19">
        <v>-10.85</v>
      </c>
      <c r="Q258" s="19">
        <v>0</v>
      </c>
      <c r="R258">
        <v>-0.05</v>
      </c>
      <c r="S258" t="s">
        <v>56</v>
      </c>
      <c r="T258" t="s">
        <v>57</v>
      </c>
      <c r="U258" t="s">
        <v>3</v>
      </c>
    </row>
    <row r="259" spans="1:21" ht="12">
      <c r="A259" s="16">
        <v>38307</v>
      </c>
      <c r="B259" s="16">
        <v>2007</v>
      </c>
      <c r="C259" s="16">
        <v>4</v>
      </c>
      <c r="D259" s="16">
        <v>28</v>
      </c>
      <c r="E259" s="17">
        <v>16.45</v>
      </c>
      <c r="F259">
        <v>5.275</v>
      </c>
      <c r="G259">
        <v>0.062</v>
      </c>
      <c r="H259" s="19">
        <v>11.45</v>
      </c>
      <c r="I259" s="18">
        <v>-123.8</v>
      </c>
      <c r="J259" s="18">
        <v>87.6</v>
      </c>
      <c r="K259" s="18">
        <v>246.9</v>
      </c>
      <c r="L259" s="18">
        <v>69.8</v>
      </c>
      <c r="M259" s="17">
        <v>0.0741</v>
      </c>
      <c r="N259" t="s">
        <v>55</v>
      </c>
      <c r="O259" s="18">
        <f aca="true" t="shared" si="4" ref="O259:O311">90-L259</f>
        <v>20.200000000000003</v>
      </c>
      <c r="P259" s="19">
        <v>-10.85</v>
      </c>
      <c r="Q259" s="19">
        <v>0</v>
      </c>
      <c r="R259">
        <v>-0.2</v>
      </c>
      <c r="S259" t="s">
        <v>56</v>
      </c>
      <c r="T259" t="s">
        <v>57</v>
      </c>
      <c r="U259" t="s">
        <v>3</v>
      </c>
    </row>
    <row r="260" spans="1:21" ht="12">
      <c r="A260" s="16">
        <v>38323</v>
      </c>
      <c r="B260" s="16">
        <v>2007</v>
      </c>
      <c r="C260" s="16">
        <v>4</v>
      </c>
      <c r="D260" s="16">
        <v>29</v>
      </c>
      <c r="E260" s="17">
        <v>7.781</v>
      </c>
      <c r="F260">
        <v>1.56</v>
      </c>
      <c r="G260">
        <v>0.018</v>
      </c>
      <c r="H260" s="19">
        <v>8.92</v>
      </c>
      <c r="I260" s="18">
        <v>-126.8</v>
      </c>
      <c r="J260" s="18">
        <v>82.3</v>
      </c>
      <c r="K260" s="18">
        <v>262.5</v>
      </c>
      <c r="L260" s="18">
        <v>59.9</v>
      </c>
      <c r="M260" s="17">
        <v>0.0589</v>
      </c>
      <c r="N260" t="s">
        <v>55</v>
      </c>
      <c r="O260" s="18">
        <f t="shared" si="4"/>
        <v>30.1</v>
      </c>
      <c r="P260" s="19">
        <v>-10.85</v>
      </c>
      <c r="Q260" s="19">
        <v>0</v>
      </c>
      <c r="R260">
        <v>-0.1</v>
      </c>
      <c r="S260" t="s">
        <v>56</v>
      </c>
      <c r="T260" t="s">
        <v>57</v>
      </c>
      <c r="U260" t="s">
        <v>10</v>
      </c>
    </row>
    <row r="261" spans="1:21" ht="12">
      <c r="A261" s="16">
        <v>38324</v>
      </c>
      <c r="B261" s="16">
        <v>2007</v>
      </c>
      <c r="C261" s="16">
        <v>4</v>
      </c>
      <c r="D261" s="16">
        <v>29</v>
      </c>
      <c r="E261" s="17">
        <v>7.888</v>
      </c>
      <c r="F261">
        <v>1.549</v>
      </c>
      <c r="G261">
        <v>0.019</v>
      </c>
      <c r="H261" s="19">
        <v>8.95</v>
      </c>
      <c r="I261" s="18">
        <v>-127.7</v>
      </c>
      <c r="J261" s="18">
        <v>80.6</v>
      </c>
      <c r="K261" s="18">
        <v>263.3</v>
      </c>
      <c r="L261" s="18">
        <v>58.4</v>
      </c>
      <c r="M261" s="17">
        <v>0.0588</v>
      </c>
      <c r="N261" t="s">
        <v>55</v>
      </c>
      <c r="O261" s="18">
        <f t="shared" si="4"/>
        <v>31.6</v>
      </c>
      <c r="P261" s="19">
        <v>-10.85</v>
      </c>
      <c r="Q261" s="19">
        <v>0</v>
      </c>
      <c r="R261">
        <v>-0.1</v>
      </c>
      <c r="S261" t="s">
        <v>56</v>
      </c>
      <c r="T261" t="s">
        <v>57</v>
      </c>
      <c r="U261" t="s">
        <v>10</v>
      </c>
    </row>
    <row r="262" spans="1:21" ht="12">
      <c r="A262" s="16">
        <v>38325</v>
      </c>
      <c r="B262" s="16">
        <v>2007</v>
      </c>
      <c r="C262" s="16">
        <v>4</v>
      </c>
      <c r="D262" s="16">
        <v>29</v>
      </c>
      <c r="E262" s="17">
        <v>7.946</v>
      </c>
      <c r="F262">
        <v>1.325</v>
      </c>
      <c r="G262">
        <v>0.021</v>
      </c>
      <c r="H262" s="19">
        <v>8.94</v>
      </c>
      <c r="I262" s="18">
        <v>-126.2</v>
      </c>
      <c r="J262" s="18">
        <v>80.6</v>
      </c>
      <c r="K262" s="18">
        <v>263.8</v>
      </c>
      <c r="L262" s="18">
        <v>57.5</v>
      </c>
      <c r="M262" s="17">
        <v>0.0587</v>
      </c>
      <c r="N262" t="s">
        <v>55</v>
      </c>
      <c r="O262" s="18">
        <f t="shared" si="4"/>
        <v>32.5</v>
      </c>
      <c r="P262" s="19">
        <v>-10.85</v>
      </c>
      <c r="Q262" s="19">
        <v>0</v>
      </c>
      <c r="R262">
        <v>-0.25</v>
      </c>
      <c r="S262" t="s">
        <v>56</v>
      </c>
      <c r="T262" t="s">
        <v>57</v>
      </c>
      <c r="U262" t="s">
        <v>10</v>
      </c>
    </row>
    <row r="263" spans="1:21" ht="12">
      <c r="A263" s="16">
        <v>38326</v>
      </c>
      <c r="B263" s="16">
        <v>2007</v>
      </c>
      <c r="C263" s="16">
        <v>4</v>
      </c>
      <c r="D263" s="16">
        <v>29</v>
      </c>
      <c r="E263" s="17">
        <v>8.006</v>
      </c>
      <c r="F263">
        <v>1.22</v>
      </c>
      <c r="G263">
        <v>0.016</v>
      </c>
      <c r="H263" s="19">
        <v>9.62</v>
      </c>
      <c r="I263" s="18">
        <v>-126.7</v>
      </c>
      <c r="J263" s="18">
        <v>80.2</v>
      </c>
      <c r="K263" s="18">
        <v>264.2</v>
      </c>
      <c r="L263" s="18">
        <v>56.7</v>
      </c>
      <c r="M263" s="17">
        <v>0.0586</v>
      </c>
      <c r="N263" t="s">
        <v>55</v>
      </c>
      <c r="O263" s="18">
        <f t="shared" si="4"/>
        <v>33.3</v>
      </c>
      <c r="P263" s="19">
        <v>-10.85</v>
      </c>
      <c r="Q263" s="19">
        <v>0</v>
      </c>
      <c r="R263">
        <v>0.05</v>
      </c>
      <c r="S263" t="s">
        <v>56</v>
      </c>
      <c r="T263" t="s">
        <v>57</v>
      </c>
      <c r="U263" t="s">
        <v>10</v>
      </c>
    </row>
    <row r="264" spans="1:21" ht="12">
      <c r="A264" s="16">
        <v>38327</v>
      </c>
      <c r="B264" s="16">
        <v>2007</v>
      </c>
      <c r="C264" s="16">
        <v>4</v>
      </c>
      <c r="D264" s="16">
        <v>29</v>
      </c>
      <c r="E264" s="17">
        <v>8.07</v>
      </c>
      <c r="F264">
        <v>0.65</v>
      </c>
      <c r="G264">
        <v>0.012</v>
      </c>
      <c r="H264" s="19">
        <v>12.7</v>
      </c>
      <c r="I264" s="18">
        <v>-126.9</v>
      </c>
      <c r="J264" s="18">
        <v>81.2</v>
      </c>
      <c r="K264" s="18">
        <v>264.7</v>
      </c>
      <c r="L264" s="18">
        <v>55.8</v>
      </c>
      <c r="M264" s="17">
        <v>0.0585</v>
      </c>
      <c r="N264" t="s">
        <v>55</v>
      </c>
      <c r="O264" s="18">
        <f t="shared" si="4"/>
        <v>34.2</v>
      </c>
      <c r="P264" s="19">
        <v>-10.85</v>
      </c>
      <c r="Q264" s="19">
        <v>0</v>
      </c>
      <c r="R264">
        <v>0.2</v>
      </c>
      <c r="S264" t="s">
        <v>56</v>
      </c>
      <c r="T264" t="s">
        <v>57</v>
      </c>
      <c r="U264" t="s">
        <v>10</v>
      </c>
    </row>
    <row r="265" spans="1:21" ht="12">
      <c r="A265" s="16">
        <v>38328</v>
      </c>
      <c r="B265" s="16">
        <v>2007</v>
      </c>
      <c r="C265" s="16">
        <v>4</v>
      </c>
      <c r="D265" s="16">
        <v>29</v>
      </c>
      <c r="E265" s="17">
        <v>8.21</v>
      </c>
      <c r="F265">
        <v>199.75</v>
      </c>
      <c r="G265">
        <v>1.271</v>
      </c>
      <c r="H265" s="19">
        <v>17.63</v>
      </c>
      <c r="I265" s="18">
        <v>-127.9</v>
      </c>
      <c r="J265" s="18">
        <v>83.5</v>
      </c>
      <c r="K265" s="18">
        <v>273</v>
      </c>
      <c r="L265" s="18">
        <v>49</v>
      </c>
      <c r="M265" s="17">
        <v>0.0581</v>
      </c>
      <c r="N265" t="s">
        <v>55</v>
      </c>
      <c r="O265" s="18">
        <f t="shared" si="4"/>
        <v>41</v>
      </c>
      <c r="P265" s="19">
        <v>-10.85</v>
      </c>
      <c r="Q265" s="19">
        <v>0</v>
      </c>
      <c r="R265">
        <v>-0.1</v>
      </c>
      <c r="S265" t="s">
        <v>56</v>
      </c>
      <c r="T265" t="s">
        <v>57</v>
      </c>
      <c r="U265" t="s">
        <v>9</v>
      </c>
    </row>
    <row r="266" spans="1:21" ht="12">
      <c r="A266" s="16">
        <v>38337</v>
      </c>
      <c r="B266" s="16">
        <v>2007</v>
      </c>
      <c r="C266" s="16">
        <v>4</v>
      </c>
      <c r="D266" s="16">
        <v>29</v>
      </c>
      <c r="E266" s="17">
        <v>11.226</v>
      </c>
      <c r="F266">
        <v>6.133</v>
      </c>
      <c r="G266">
        <v>0.05</v>
      </c>
      <c r="H266" s="19">
        <v>8.16</v>
      </c>
      <c r="I266" s="18">
        <v>-126.1</v>
      </c>
      <c r="J266" s="18">
        <v>87.5</v>
      </c>
      <c r="K266" s="18">
        <v>145.8</v>
      </c>
      <c r="L266" s="18">
        <v>40.2</v>
      </c>
      <c r="M266" s="17">
        <v>0.0523</v>
      </c>
      <c r="N266" t="s">
        <v>55</v>
      </c>
      <c r="O266" s="18">
        <f t="shared" si="4"/>
        <v>49.8</v>
      </c>
      <c r="P266" s="19">
        <v>-10.85</v>
      </c>
      <c r="Q266" s="19">
        <v>0</v>
      </c>
      <c r="R266">
        <v>-0.1</v>
      </c>
      <c r="S266" t="s">
        <v>56</v>
      </c>
      <c r="T266" t="s">
        <v>57</v>
      </c>
      <c r="U266" t="s">
        <v>15</v>
      </c>
    </row>
    <row r="267" spans="1:21" ht="12">
      <c r="A267" s="16">
        <v>38338</v>
      </c>
      <c r="B267" s="16">
        <v>2007</v>
      </c>
      <c r="C267" s="16">
        <v>4</v>
      </c>
      <c r="D267" s="16">
        <v>29</v>
      </c>
      <c r="E267" s="17">
        <v>11.267</v>
      </c>
      <c r="F267">
        <v>4.97</v>
      </c>
      <c r="G267">
        <v>0.064</v>
      </c>
      <c r="H267" s="19">
        <v>8.25</v>
      </c>
      <c r="I267" s="18">
        <v>-125.9</v>
      </c>
      <c r="J267" s="18">
        <v>86.7</v>
      </c>
      <c r="K267" s="18">
        <v>146.4</v>
      </c>
      <c r="L267" s="18">
        <v>40.5</v>
      </c>
      <c r="M267" s="17">
        <v>0.0522</v>
      </c>
      <c r="N267" t="s">
        <v>55</v>
      </c>
      <c r="O267" s="18">
        <f t="shared" si="4"/>
        <v>49.5</v>
      </c>
      <c r="P267" s="19">
        <v>-10.85</v>
      </c>
      <c r="Q267" s="19">
        <v>0</v>
      </c>
      <c r="R267">
        <v>-0.25</v>
      </c>
      <c r="S267" t="s">
        <v>56</v>
      </c>
      <c r="T267" t="s">
        <v>57</v>
      </c>
      <c r="U267" t="s">
        <v>15</v>
      </c>
    </row>
    <row r="268" spans="1:21" ht="12">
      <c r="A268" s="16">
        <v>38339</v>
      </c>
      <c r="B268" s="16">
        <v>2007</v>
      </c>
      <c r="C268" s="16">
        <v>4</v>
      </c>
      <c r="D268" s="16">
        <v>29</v>
      </c>
      <c r="E268" s="17">
        <v>11.312</v>
      </c>
      <c r="F268">
        <v>5.074</v>
      </c>
      <c r="G268">
        <v>0.055</v>
      </c>
      <c r="H268" s="19">
        <v>8.63</v>
      </c>
      <c r="I268" s="18">
        <v>-125.6</v>
      </c>
      <c r="J268" s="18">
        <v>85.9</v>
      </c>
      <c r="K268" s="18">
        <v>147.1</v>
      </c>
      <c r="L268" s="18">
        <v>40.9</v>
      </c>
      <c r="M268" s="17">
        <v>0.0522</v>
      </c>
      <c r="N268" t="s">
        <v>55</v>
      </c>
      <c r="O268" s="18">
        <f t="shared" si="4"/>
        <v>49.1</v>
      </c>
      <c r="P268" s="19">
        <v>-10.85</v>
      </c>
      <c r="Q268" s="19">
        <v>0</v>
      </c>
      <c r="R268">
        <v>0.05</v>
      </c>
      <c r="S268" t="s">
        <v>56</v>
      </c>
      <c r="T268" t="s">
        <v>57</v>
      </c>
      <c r="U268" t="s">
        <v>15</v>
      </c>
    </row>
    <row r="269" spans="1:21" ht="12">
      <c r="A269" s="16">
        <v>38340</v>
      </c>
      <c r="B269" s="16">
        <v>2007</v>
      </c>
      <c r="C269" s="16">
        <v>4</v>
      </c>
      <c r="D269" s="16">
        <v>29</v>
      </c>
      <c r="E269" s="17">
        <v>11.353</v>
      </c>
      <c r="F269">
        <v>3.632</v>
      </c>
      <c r="G269">
        <v>0.047</v>
      </c>
      <c r="H269" s="19">
        <v>9.53</v>
      </c>
      <c r="I269" s="18">
        <v>-126.8</v>
      </c>
      <c r="J269" s="18">
        <v>84.1</v>
      </c>
      <c r="K269" s="18">
        <v>147.7</v>
      </c>
      <c r="L269" s="18">
        <v>41.2</v>
      </c>
      <c r="M269" s="17">
        <v>0.0521</v>
      </c>
      <c r="N269" t="s">
        <v>55</v>
      </c>
      <c r="O269" s="18">
        <f t="shared" si="4"/>
        <v>48.8</v>
      </c>
      <c r="P269" s="19">
        <v>-10.85</v>
      </c>
      <c r="Q269" s="19">
        <v>0</v>
      </c>
      <c r="R269">
        <v>0.2</v>
      </c>
      <c r="S269" t="s">
        <v>56</v>
      </c>
      <c r="T269" t="s">
        <v>57</v>
      </c>
      <c r="U269" t="s">
        <v>15</v>
      </c>
    </row>
    <row r="270" spans="1:21" ht="12">
      <c r="A270" s="16">
        <v>38358</v>
      </c>
      <c r="B270" s="16">
        <v>2007</v>
      </c>
      <c r="C270" s="16">
        <v>4</v>
      </c>
      <c r="D270" s="16">
        <v>29</v>
      </c>
      <c r="E270" s="17">
        <v>13.587</v>
      </c>
      <c r="F270">
        <v>14.012</v>
      </c>
      <c r="G270">
        <v>0.146</v>
      </c>
      <c r="H270" s="19">
        <v>11.14</v>
      </c>
      <c r="I270" s="18">
        <v>-128.2</v>
      </c>
      <c r="J270" s="18">
        <v>88.8</v>
      </c>
      <c r="K270" s="18">
        <v>108.8</v>
      </c>
      <c r="L270" s="18">
        <v>66.4</v>
      </c>
      <c r="M270" s="17">
        <v>0.0433</v>
      </c>
      <c r="N270" t="s">
        <v>55</v>
      </c>
      <c r="O270" s="18">
        <f t="shared" si="4"/>
        <v>23.599999999999994</v>
      </c>
      <c r="P270" s="19">
        <v>-10.85</v>
      </c>
      <c r="Q270" s="19">
        <v>0</v>
      </c>
      <c r="R270">
        <v>-0.05</v>
      </c>
      <c r="S270" t="s">
        <v>56</v>
      </c>
      <c r="T270" t="s">
        <v>57</v>
      </c>
      <c r="U270" t="s">
        <v>3</v>
      </c>
    </row>
    <row r="271" spans="1:21" ht="12">
      <c r="A271" s="16">
        <v>38359</v>
      </c>
      <c r="B271" s="16">
        <v>2007</v>
      </c>
      <c r="C271" s="16">
        <v>4</v>
      </c>
      <c r="D271" s="16">
        <v>29</v>
      </c>
      <c r="E271" s="17">
        <v>13.629</v>
      </c>
      <c r="F271">
        <v>15.316</v>
      </c>
      <c r="G271">
        <v>0.14</v>
      </c>
      <c r="H271" s="19">
        <v>10.93</v>
      </c>
      <c r="I271" s="18">
        <v>-129</v>
      </c>
      <c r="J271" s="18">
        <v>91</v>
      </c>
      <c r="K271" s="18">
        <v>109.4</v>
      </c>
      <c r="L271" s="18">
        <v>67</v>
      </c>
      <c r="M271" s="17">
        <v>0.0434</v>
      </c>
      <c r="N271" t="s">
        <v>55</v>
      </c>
      <c r="O271" s="18">
        <f t="shared" si="4"/>
        <v>23</v>
      </c>
      <c r="P271" s="19">
        <v>-10.85</v>
      </c>
      <c r="Q271" s="19">
        <v>0</v>
      </c>
      <c r="R271">
        <v>-0.2</v>
      </c>
      <c r="S271" t="s">
        <v>56</v>
      </c>
      <c r="T271" t="s">
        <v>57</v>
      </c>
      <c r="U271" t="s">
        <v>3</v>
      </c>
    </row>
    <row r="272" spans="1:21" ht="12">
      <c r="A272" s="16">
        <v>38360</v>
      </c>
      <c r="B272" s="16">
        <v>2007</v>
      </c>
      <c r="C272" s="16">
        <v>4</v>
      </c>
      <c r="D272" s="16">
        <v>29</v>
      </c>
      <c r="E272" s="17">
        <v>13.676</v>
      </c>
      <c r="F272">
        <v>11.525</v>
      </c>
      <c r="G272">
        <v>0.112</v>
      </c>
      <c r="H272" s="19">
        <v>11.88</v>
      </c>
      <c r="I272" s="18">
        <v>-127.3</v>
      </c>
      <c r="J272" s="18">
        <v>87</v>
      </c>
      <c r="K272" s="18">
        <v>110.2</v>
      </c>
      <c r="L272" s="18">
        <v>67.6</v>
      </c>
      <c r="M272" s="17">
        <v>0.0434</v>
      </c>
      <c r="N272" t="s">
        <v>55</v>
      </c>
      <c r="O272" s="18">
        <f t="shared" si="4"/>
        <v>22.400000000000006</v>
      </c>
      <c r="P272" s="19">
        <v>-10.85</v>
      </c>
      <c r="Q272" s="19">
        <v>0</v>
      </c>
      <c r="R272">
        <v>-0.35</v>
      </c>
      <c r="S272" t="s">
        <v>56</v>
      </c>
      <c r="T272" t="s">
        <v>57</v>
      </c>
      <c r="U272" t="s">
        <v>3</v>
      </c>
    </row>
    <row r="273" spans="1:21" ht="12">
      <c r="A273" s="16">
        <v>38361</v>
      </c>
      <c r="B273" s="16">
        <v>2007</v>
      </c>
      <c r="C273" s="16">
        <v>4</v>
      </c>
      <c r="D273" s="16">
        <v>29</v>
      </c>
      <c r="E273" s="17">
        <v>13.713</v>
      </c>
      <c r="F273">
        <v>14.251</v>
      </c>
      <c r="G273">
        <v>0.124</v>
      </c>
      <c r="H273" s="19">
        <v>11.27</v>
      </c>
      <c r="I273" s="18">
        <v>-128</v>
      </c>
      <c r="J273" s="18">
        <v>89.8</v>
      </c>
      <c r="K273" s="18">
        <v>110.8</v>
      </c>
      <c r="L273" s="18">
        <v>68.1</v>
      </c>
      <c r="M273" s="17">
        <v>0.0435</v>
      </c>
      <c r="N273" t="s">
        <v>55</v>
      </c>
      <c r="O273" s="18">
        <f t="shared" si="4"/>
        <v>21.900000000000006</v>
      </c>
      <c r="P273" s="19">
        <v>-10.85</v>
      </c>
      <c r="Q273" s="19">
        <v>0</v>
      </c>
      <c r="R273">
        <v>-0.25</v>
      </c>
      <c r="S273" t="s">
        <v>56</v>
      </c>
      <c r="T273" t="s">
        <v>57</v>
      </c>
      <c r="U273" t="s">
        <v>3</v>
      </c>
    </row>
    <row r="274" spans="1:21" ht="12">
      <c r="A274" s="16">
        <v>38378</v>
      </c>
      <c r="B274" s="16">
        <v>2007</v>
      </c>
      <c r="C274" s="16">
        <v>4</v>
      </c>
      <c r="D274" s="16">
        <v>29</v>
      </c>
      <c r="E274" s="17">
        <v>15.709</v>
      </c>
      <c r="F274">
        <v>16.332</v>
      </c>
      <c r="G274">
        <v>0.165</v>
      </c>
      <c r="H274" s="19">
        <v>11.01</v>
      </c>
      <c r="I274" s="18">
        <v>-128</v>
      </c>
      <c r="J274" s="18">
        <v>88.5</v>
      </c>
      <c r="K274" s="18">
        <v>225.2</v>
      </c>
      <c r="L274" s="18">
        <v>77.8</v>
      </c>
      <c r="M274" s="17">
        <v>0.0449</v>
      </c>
      <c r="N274" t="s">
        <v>55</v>
      </c>
      <c r="O274" s="18">
        <f t="shared" si="4"/>
        <v>12.200000000000003</v>
      </c>
      <c r="P274" s="19">
        <v>-10.85</v>
      </c>
      <c r="Q274" s="19">
        <v>0</v>
      </c>
      <c r="R274">
        <v>-0.2</v>
      </c>
      <c r="S274" t="s">
        <v>56</v>
      </c>
      <c r="T274" t="s">
        <v>57</v>
      </c>
      <c r="U274" t="s">
        <v>3</v>
      </c>
    </row>
    <row r="275" spans="1:21" ht="12">
      <c r="A275" s="16">
        <v>38379</v>
      </c>
      <c r="B275" s="16">
        <v>2007</v>
      </c>
      <c r="C275" s="16">
        <v>4</v>
      </c>
      <c r="D275" s="16">
        <v>29</v>
      </c>
      <c r="E275" s="17">
        <v>15.751</v>
      </c>
      <c r="F275">
        <v>14.871</v>
      </c>
      <c r="G275">
        <v>0.147</v>
      </c>
      <c r="H275" s="19">
        <v>11.17</v>
      </c>
      <c r="I275" s="18">
        <v>-127.2</v>
      </c>
      <c r="J275" s="18">
        <v>89.3</v>
      </c>
      <c r="K275" s="18">
        <v>227.3</v>
      </c>
      <c r="L275" s="18">
        <v>77.4</v>
      </c>
      <c r="M275" s="17">
        <v>0.045</v>
      </c>
      <c r="N275" t="s">
        <v>55</v>
      </c>
      <c r="O275" s="18">
        <f t="shared" si="4"/>
        <v>12.599999999999994</v>
      </c>
      <c r="P275" s="19">
        <v>-10.85</v>
      </c>
      <c r="Q275" s="19">
        <v>0</v>
      </c>
      <c r="R275">
        <v>-0.05</v>
      </c>
      <c r="S275" t="s">
        <v>56</v>
      </c>
      <c r="T275" t="s">
        <v>57</v>
      </c>
      <c r="U275" t="s">
        <v>3</v>
      </c>
    </row>
    <row r="276" spans="1:21" ht="12">
      <c r="A276" s="16">
        <v>38380</v>
      </c>
      <c r="B276" s="16">
        <v>2007</v>
      </c>
      <c r="C276" s="16">
        <v>4</v>
      </c>
      <c r="D276" s="16">
        <v>29</v>
      </c>
      <c r="E276" s="17">
        <v>15.789</v>
      </c>
      <c r="F276">
        <v>13.435</v>
      </c>
      <c r="G276">
        <v>0.169</v>
      </c>
      <c r="H276" s="19">
        <v>11.73</v>
      </c>
      <c r="I276" s="18">
        <v>-127</v>
      </c>
      <c r="J276" s="18">
        <v>89.8</v>
      </c>
      <c r="K276" s="18">
        <v>229.1</v>
      </c>
      <c r="L276" s="18">
        <v>77</v>
      </c>
      <c r="M276" s="17">
        <v>0.0451</v>
      </c>
      <c r="N276" t="s">
        <v>55</v>
      </c>
      <c r="O276" s="18">
        <f t="shared" si="4"/>
        <v>13</v>
      </c>
      <c r="P276" s="19">
        <v>-10.85</v>
      </c>
      <c r="Q276" s="19">
        <v>0</v>
      </c>
      <c r="R276">
        <v>-0.35</v>
      </c>
      <c r="S276" t="s">
        <v>56</v>
      </c>
      <c r="T276" t="s">
        <v>57</v>
      </c>
      <c r="U276" t="s">
        <v>3</v>
      </c>
    </row>
    <row r="277" spans="1:21" ht="12">
      <c r="A277" s="16">
        <v>38392</v>
      </c>
      <c r="B277" s="16">
        <v>2007</v>
      </c>
      <c r="C277" s="16">
        <v>4</v>
      </c>
      <c r="D277" s="16">
        <v>30</v>
      </c>
      <c r="E277" s="17">
        <v>12.182</v>
      </c>
      <c r="F277">
        <v>7.599</v>
      </c>
      <c r="G277">
        <v>0.068</v>
      </c>
      <c r="H277" s="19">
        <v>8.15</v>
      </c>
      <c r="I277" s="18">
        <v>-124</v>
      </c>
      <c r="J277" s="18">
        <v>90.3</v>
      </c>
      <c r="K277" s="18">
        <v>163.3</v>
      </c>
      <c r="L277" s="18">
        <v>46.5</v>
      </c>
      <c r="M277" s="17">
        <v>0.0521</v>
      </c>
      <c r="N277" t="s">
        <v>55</v>
      </c>
      <c r="O277" s="18">
        <f t="shared" si="4"/>
        <v>43.5</v>
      </c>
      <c r="P277" s="19">
        <v>-10.85</v>
      </c>
      <c r="Q277" s="19">
        <v>0</v>
      </c>
      <c r="R277">
        <v>-0.1</v>
      </c>
      <c r="S277" t="s">
        <v>56</v>
      </c>
      <c r="T277" t="s">
        <v>57</v>
      </c>
      <c r="U277" t="s">
        <v>15</v>
      </c>
    </row>
    <row r="278" spans="1:21" ht="12">
      <c r="A278" s="16">
        <v>38393</v>
      </c>
      <c r="B278" s="16">
        <v>2007</v>
      </c>
      <c r="C278" s="16">
        <v>4</v>
      </c>
      <c r="D278" s="16">
        <v>30</v>
      </c>
      <c r="E278" s="17">
        <v>12.234</v>
      </c>
      <c r="F278">
        <v>6.628</v>
      </c>
      <c r="G278">
        <v>0.068</v>
      </c>
      <c r="H278" s="19">
        <v>8.19</v>
      </c>
      <c r="I278" s="18">
        <v>-124.1</v>
      </c>
      <c r="J278" s="18">
        <v>90.1</v>
      </c>
      <c r="K278" s="18">
        <v>164.3</v>
      </c>
      <c r="L278" s="18">
        <v>46.7</v>
      </c>
      <c r="M278" s="17">
        <v>0.0525</v>
      </c>
      <c r="N278" t="s">
        <v>55</v>
      </c>
      <c r="O278" s="18">
        <f t="shared" si="4"/>
        <v>43.3</v>
      </c>
      <c r="P278" s="19">
        <v>-10.85</v>
      </c>
      <c r="Q278" s="19">
        <v>0</v>
      </c>
      <c r="R278">
        <v>-0.25</v>
      </c>
      <c r="S278" t="s">
        <v>56</v>
      </c>
      <c r="T278" t="s">
        <v>57</v>
      </c>
      <c r="U278" t="s">
        <v>15</v>
      </c>
    </row>
    <row r="279" spans="1:21" ht="12">
      <c r="A279" s="16">
        <v>38394</v>
      </c>
      <c r="B279" s="16">
        <v>2007</v>
      </c>
      <c r="C279" s="16">
        <v>4</v>
      </c>
      <c r="D279" s="16">
        <v>30</v>
      </c>
      <c r="E279" s="17">
        <v>12.28</v>
      </c>
      <c r="F279">
        <v>6.213</v>
      </c>
      <c r="G279">
        <v>0.066</v>
      </c>
      <c r="H279" s="19">
        <v>8.48</v>
      </c>
      <c r="I279" s="18">
        <v>-123.8</v>
      </c>
      <c r="J279" s="18">
        <v>89.8</v>
      </c>
      <c r="K279" s="18">
        <v>165.2</v>
      </c>
      <c r="L279" s="18">
        <v>46.9</v>
      </c>
      <c r="M279" s="17">
        <v>0.0528</v>
      </c>
      <c r="N279" t="s">
        <v>55</v>
      </c>
      <c r="O279" s="18">
        <f t="shared" si="4"/>
        <v>43.1</v>
      </c>
      <c r="P279" s="19">
        <v>-10.85</v>
      </c>
      <c r="Q279" s="19">
        <v>0</v>
      </c>
      <c r="R279">
        <v>0.05</v>
      </c>
      <c r="S279" t="s">
        <v>56</v>
      </c>
      <c r="T279" t="s">
        <v>57</v>
      </c>
      <c r="U279" t="s">
        <v>15</v>
      </c>
    </row>
    <row r="280" spans="1:21" ht="12">
      <c r="A280" s="16">
        <v>38395</v>
      </c>
      <c r="B280" s="16">
        <v>2007</v>
      </c>
      <c r="C280" s="16">
        <v>4</v>
      </c>
      <c r="D280" s="16">
        <v>30</v>
      </c>
      <c r="E280" s="17">
        <v>12.32</v>
      </c>
      <c r="F280">
        <v>4.039</v>
      </c>
      <c r="G280">
        <v>0.087</v>
      </c>
      <c r="H280" s="19">
        <v>9.07</v>
      </c>
      <c r="I280" s="18">
        <v>-123.4</v>
      </c>
      <c r="J280" s="18">
        <v>90.1</v>
      </c>
      <c r="K280" s="18">
        <v>166</v>
      </c>
      <c r="L280" s="18">
        <v>47</v>
      </c>
      <c r="M280" s="17">
        <v>0.053</v>
      </c>
      <c r="N280" t="s">
        <v>55</v>
      </c>
      <c r="O280" s="18">
        <f t="shared" si="4"/>
        <v>43</v>
      </c>
      <c r="P280" s="19">
        <v>-10.85</v>
      </c>
      <c r="Q280" s="19">
        <v>0</v>
      </c>
      <c r="R280">
        <v>-0.4</v>
      </c>
      <c r="S280" t="s">
        <v>56</v>
      </c>
      <c r="T280" t="s">
        <v>57</v>
      </c>
      <c r="U280" t="s">
        <v>15</v>
      </c>
    </row>
    <row r="281" spans="1:21" ht="12">
      <c r="A281" s="16">
        <v>38407</v>
      </c>
      <c r="B281" s="16">
        <v>2007</v>
      </c>
      <c r="C281" s="16">
        <v>4</v>
      </c>
      <c r="D281" s="16">
        <v>30</v>
      </c>
      <c r="E281" s="17">
        <v>13.883</v>
      </c>
      <c r="F281">
        <v>9.368</v>
      </c>
      <c r="G281">
        <v>0.092</v>
      </c>
      <c r="H281" s="19">
        <v>10.99</v>
      </c>
      <c r="I281" s="18">
        <v>-128.9</v>
      </c>
      <c r="J281" s="18">
        <v>92.4</v>
      </c>
      <c r="K281" s="18">
        <v>115.5</v>
      </c>
      <c r="L281" s="18">
        <v>71.2</v>
      </c>
      <c r="M281" s="17">
        <v>0.0571</v>
      </c>
      <c r="N281" t="s">
        <v>55</v>
      </c>
      <c r="O281" s="18">
        <f t="shared" si="4"/>
        <v>18.799999999999997</v>
      </c>
      <c r="P281" s="19">
        <v>-10.85</v>
      </c>
      <c r="Q281" s="19">
        <v>0</v>
      </c>
      <c r="R281">
        <v>-0.15</v>
      </c>
      <c r="S281" t="s">
        <v>56</v>
      </c>
      <c r="T281" t="s">
        <v>57</v>
      </c>
      <c r="U281" t="s">
        <v>3</v>
      </c>
    </row>
    <row r="282" spans="1:21" ht="12">
      <c r="A282" s="16">
        <v>38408</v>
      </c>
      <c r="B282" s="16">
        <v>2007</v>
      </c>
      <c r="C282" s="16">
        <v>4</v>
      </c>
      <c r="D282" s="16">
        <v>30</v>
      </c>
      <c r="E282" s="17">
        <v>13.923</v>
      </c>
      <c r="F282">
        <v>9.099</v>
      </c>
      <c r="G282">
        <v>0.107</v>
      </c>
      <c r="H282" s="19">
        <v>11.12</v>
      </c>
      <c r="I282" s="18">
        <v>-129.8</v>
      </c>
      <c r="J282" s="18">
        <v>91.1</v>
      </c>
      <c r="K282" s="18">
        <v>116.4</v>
      </c>
      <c r="L282" s="18">
        <v>71.7</v>
      </c>
      <c r="M282" s="17">
        <v>0.0571</v>
      </c>
      <c r="N282" t="s">
        <v>55</v>
      </c>
      <c r="O282" s="18">
        <f t="shared" si="4"/>
        <v>18.299999999999997</v>
      </c>
      <c r="P282" s="19">
        <v>-10.85</v>
      </c>
      <c r="Q282" s="19">
        <v>0</v>
      </c>
      <c r="R282">
        <v>0</v>
      </c>
      <c r="S282" t="s">
        <v>56</v>
      </c>
      <c r="T282" t="s">
        <v>57</v>
      </c>
      <c r="U282" t="s">
        <v>3</v>
      </c>
    </row>
    <row r="283" spans="1:21" ht="12">
      <c r="A283" s="16">
        <v>38409</v>
      </c>
      <c r="B283" s="16">
        <v>2007</v>
      </c>
      <c r="C283" s="16">
        <v>4</v>
      </c>
      <c r="D283" s="16">
        <v>30</v>
      </c>
      <c r="E283" s="17">
        <v>13.952</v>
      </c>
      <c r="F283">
        <v>6.399</v>
      </c>
      <c r="G283">
        <v>0.093</v>
      </c>
      <c r="H283" s="19">
        <v>12.49</v>
      </c>
      <c r="I283" s="18">
        <v>-129.7</v>
      </c>
      <c r="J283" s="18">
        <v>91.3</v>
      </c>
      <c r="K283" s="18">
        <v>117.1</v>
      </c>
      <c r="L283" s="18">
        <v>72</v>
      </c>
      <c r="M283" s="17">
        <v>0.057</v>
      </c>
      <c r="N283" t="s">
        <v>55</v>
      </c>
      <c r="O283" s="18">
        <f t="shared" si="4"/>
        <v>18</v>
      </c>
      <c r="P283" s="19">
        <v>-10.85</v>
      </c>
      <c r="Q283" s="19">
        <v>0</v>
      </c>
      <c r="R283">
        <v>0.15</v>
      </c>
      <c r="S283" t="s">
        <v>56</v>
      </c>
      <c r="T283" t="s">
        <v>57</v>
      </c>
      <c r="U283" t="s">
        <v>3</v>
      </c>
    </row>
    <row r="284" spans="1:21" ht="12">
      <c r="A284" s="16">
        <v>38410</v>
      </c>
      <c r="B284" s="16">
        <v>2007</v>
      </c>
      <c r="C284" s="16">
        <v>4</v>
      </c>
      <c r="D284" s="16">
        <v>30</v>
      </c>
      <c r="E284" s="17">
        <v>13.978</v>
      </c>
      <c r="F284">
        <v>6.735</v>
      </c>
      <c r="G284">
        <v>0.072</v>
      </c>
      <c r="H284" s="19">
        <v>12.14</v>
      </c>
      <c r="I284" s="18">
        <v>-128.8</v>
      </c>
      <c r="J284" s="18">
        <v>90.9</v>
      </c>
      <c r="K284" s="18">
        <v>117.8</v>
      </c>
      <c r="L284" s="18">
        <v>72.4</v>
      </c>
      <c r="M284" s="17">
        <v>0.057</v>
      </c>
      <c r="N284" t="s">
        <v>55</v>
      </c>
      <c r="O284" s="18">
        <f t="shared" si="4"/>
        <v>17.599999999999994</v>
      </c>
      <c r="P284" s="19">
        <v>-10.85</v>
      </c>
      <c r="Q284" s="19">
        <v>0</v>
      </c>
      <c r="R284">
        <v>-0.3</v>
      </c>
      <c r="S284" t="s">
        <v>56</v>
      </c>
      <c r="T284" t="s">
        <v>57</v>
      </c>
      <c r="U284" t="s">
        <v>3</v>
      </c>
    </row>
    <row r="285" spans="1:21" ht="12">
      <c r="A285" s="16">
        <v>38411</v>
      </c>
      <c r="B285" s="16">
        <v>2007</v>
      </c>
      <c r="C285" s="16">
        <v>4</v>
      </c>
      <c r="D285" s="16">
        <v>30</v>
      </c>
      <c r="E285" s="17">
        <v>14.006</v>
      </c>
      <c r="F285">
        <v>8.863</v>
      </c>
      <c r="G285">
        <v>0.077</v>
      </c>
      <c r="H285" s="19">
        <v>11.13</v>
      </c>
      <c r="I285" s="18">
        <v>-128.6</v>
      </c>
      <c r="J285" s="18">
        <v>93.3</v>
      </c>
      <c r="K285" s="18">
        <v>118.5</v>
      </c>
      <c r="L285" s="18">
        <v>72.7</v>
      </c>
      <c r="M285" s="17">
        <v>0.057</v>
      </c>
      <c r="N285" t="s">
        <v>55</v>
      </c>
      <c r="O285" s="18">
        <f t="shared" si="4"/>
        <v>17.299999999999997</v>
      </c>
      <c r="P285" s="19">
        <v>-10.85</v>
      </c>
      <c r="Q285" s="19">
        <v>0</v>
      </c>
      <c r="R285">
        <v>-0.2</v>
      </c>
      <c r="S285" t="s">
        <v>56</v>
      </c>
      <c r="T285" t="s">
        <v>57</v>
      </c>
      <c r="U285" t="s">
        <v>3</v>
      </c>
    </row>
    <row r="286" spans="1:21" ht="12">
      <c r="A286" s="16">
        <v>38412</v>
      </c>
      <c r="B286" s="16">
        <v>2007</v>
      </c>
      <c r="C286" s="16">
        <v>4</v>
      </c>
      <c r="D286" s="16">
        <v>30</v>
      </c>
      <c r="E286" s="17">
        <v>14.052</v>
      </c>
      <c r="F286">
        <v>9.487</v>
      </c>
      <c r="G286">
        <v>0.099</v>
      </c>
      <c r="H286" s="19">
        <v>11.07</v>
      </c>
      <c r="I286" s="18">
        <v>-129.4</v>
      </c>
      <c r="J286" s="18">
        <v>91.5</v>
      </c>
      <c r="K286" s="18">
        <v>119.7</v>
      </c>
      <c r="L286" s="18">
        <v>73.3</v>
      </c>
      <c r="M286" s="17">
        <v>0.0569</v>
      </c>
      <c r="N286" t="s">
        <v>55</v>
      </c>
      <c r="O286" s="18">
        <f t="shared" si="4"/>
        <v>16.700000000000003</v>
      </c>
      <c r="P286" s="19">
        <v>-10.85</v>
      </c>
      <c r="Q286" s="19">
        <v>0</v>
      </c>
      <c r="R286">
        <v>-0.1</v>
      </c>
      <c r="S286" t="s">
        <v>56</v>
      </c>
      <c r="T286" t="s">
        <v>57</v>
      </c>
      <c r="U286" t="s">
        <v>3</v>
      </c>
    </row>
    <row r="287" spans="1:21" ht="12">
      <c r="A287" s="16">
        <v>38429</v>
      </c>
      <c r="B287" s="16">
        <v>2007</v>
      </c>
      <c r="C287" s="16">
        <v>4</v>
      </c>
      <c r="D287" s="16">
        <v>30</v>
      </c>
      <c r="E287" s="17">
        <v>16.113</v>
      </c>
      <c r="F287">
        <v>8.373</v>
      </c>
      <c r="G287">
        <v>0.078</v>
      </c>
      <c r="H287" s="19">
        <v>11.14</v>
      </c>
      <c r="I287" s="18">
        <v>-126.8</v>
      </c>
      <c r="J287" s="18">
        <v>90.3</v>
      </c>
      <c r="K287" s="18">
        <v>242.3</v>
      </c>
      <c r="L287" s="18">
        <v>72.4</v>
      </c>
      <c r="M287" s="17">
        <v>0.0588</v>
      </c>
      <c r="N287" t="s">
        <v>55</v>
      </c>
      <c r="O287" s="18">
        <f t="shared" si="4"/>
        <v>17.599999999999994</v>
      </c>
      <c r="P287" s="19">
        <v>-10.85</v>
      </c>
      <c r="Q287" s="19">
        <v>0</v>
      </c>
      <c r="R287">
        <v>-0.1</v>
      </c>
      <c r="S287" t="s">
        <v>56</v>
      </c>
      <c r="T287" t="s">
        <v>57</v>
      </c>
      <c r="U287" t="s">
        <v>3</v>
      </c>
    </row>
    <row r="288" spans="1:21" ht="12">
      <c r="A288" s="16">
        <v>38430</v>
      </c>
      <c r="B288" s="16">
        <v>2007</v>
      </c>
      <c r="C288" s="16">
        <v>4</v>
      </c>
      <c r="D288" s="16">
        <v>30</v>
      </c>
      <c r="E288" s="17">
        <v>16.158</v>
      </c>
      <c r="F288">
        <v>8.001</v>
      </c>
      <c r="G288">
        <v>0.084</v>
      </c>
      <c r="H288" s="19">
        <v>11.3</v>
      </c>
      <c r="I288" s="18">
        <v>-127.1</v>
      </c>
      <c r="J288" s="18">
        <v>87.8</v>
      </c>
      <c r="K288" s="18">
        <v>243.4</v>
      </c>
      <c r="L288" s="18">
        <v>71.9</v>
      </c>
      <c r="M288" s="17">
        <v>0.0588</v>
      </c>
      <c r="N288" t="s">
        <v>55</v>
      </c>
      <c r="O288" s="18">
        <f t="shared" si="4"/>
        <v>18.099999999999994</v>
      </c>
      <c r="P288" s="19">
        <v>-10.85</v>
      </c>
      <c r="Q288" s="19">
        <v>0</v>
      </c>
      <c r="R288">
        <v>-0.2</v>
      </c>
      <c r="S288" t="s">
        <v>56</v>
      </c>
      <c r="T288" t="s">
        <v>57</v>
      </c>
      <c r="U288" t="s">
        <v>3</v>
      </c>
    </row>
    <row r="289" spans="1:21" ht="12">
      <c r="A289" s="16">
        <v>38431</v>
      </c>
      <c r="B289" s="16">
        <v>2007</v>
      </c>
      <c r="C289" s="16">
        <v>4</v>
      </c>
      <c r="D289" s="16">
        <v>30</v>
      </c>
      <c r="E289" s="17">
        <v>16.195</v>
      </c>
      <c r="F289">
        <v>7.564</v>
      </c>
      <c r="G289">
        <v>0.069</v>
      </c>
      <c r="H289" s="19">
        <v>11.48</v>
      </c>
      <c r="I289" s="18">
        <v>-127.4</v>
      </c>
      <c r="J289" s="18">
        <v>90.3</v>
      </c>
      <c r="K289" s="18">
        <v>244.3</v>
      </c>
      <c r="L289" s="18">
        <v>71.4</v>
      </c>
      <c r="M289" s="17">
        <v>0.0588</v>
      </c>
      <c r="N289" t="s">
        <v>55</v>
      </c>
      <c r="O289" s="18">
        <f t="shared" si="4"/>
        <v>18.599999999999994</v>
      </c>
      <c r="P289" s="19">
        <v>-10.85</v>
      </c>
      <c r="Q289" s="19">
        <v>0</v>
      </c>
      <c r="R289">
        <v>0</v>
      </c>
      <c r="S289" t="s">
        <v>56</v>
      </c>
      <c r="T289" t="s">
        <v>57</v>
      </c>
      <c r="U289" t="s">
        <v>3</v>
      </c>
    </row>
    <row r="290" spans="1:21" ht="12">
      <c r="A290" s="16">
        <v>38437</v>
      </c>
      <c r="B290" s="16">
        <v>2007</v>
      </c>
      <c r="C290" s="16">
        <v>5</v>
      </c>
      <c r="D290" s="16">
        <v>1</v>
      </c>
      <c r="E290" s="17">
        <v>6.526</v>
      </c>
      <c r="F290">
        <v>1.17</v>
      </c>
      <c r="G290">
        <v>0.019</v>
      </c>
      <c r="H290" s="19">
        <v>9.15</v>
      </c>
      <c r="I290" s="18">
        <v>-128.4</v>
      </c>
      <c r="J290" s="18">
        <v>81.4</v>
      </c>
      <c r="K290" s="18">
        <v>246.3</v>
      </c>
      <c r="L290" s="18">
        <v>75.2</v>
      </c>
      <c r="M290" s="17">
        <v>0</v>
      </c>
      <c r="N290" t="s">
        <v>55</v>
      </c>
      <c r="O290" s="18">
        <f t="shared" si="4"/>
        <v>14.799999999999997</v>
      </c>
      <c r="P290" s="19">
        <v>-10.85</v>
      </c>
      <c r="Q290" s="19">
        <v>0</v>
      </c>
      <c r="R290">
        <v>-0.1</v>
      </c>
      <c r="S290" t="s">
        <v>56</v>
      </c>
      <c r="T290" t="s">
        <v>57</v>
      </c>
      <c r="U290" t="s">
        <v>10</v>
      </c>
    </row>
    <row r="291" spans="1:21" ht="12">
      <c r="A291" s="16">
        <v>38438</v>
      </c>
      <c r="B291" s="16">
        <v>2007</v>
      </c>
      <c r="C291" s="16">
        <v>5</v>
      </c>
      <c r="D291" s="16">
        <v>1</v>
      </c>
      <c r="E291" s="17">
        <v>6.584</v>
      </c>
      <c r="F291">
        <v>0.861</v>
      </c>
      <c r="G291">
        <v>0.02</v>
      </c>
      <c r="H291" s="19">
        <v>9.17</v>
      </c>
      <c r="I291" s="18">
        <v>-127.3</v>
      </c>
      <c r="J291" s="18">
        <v>80</v>
      </c>
      <c r="K291" s="18">
        <v>247.7</v>
      </c>
      <c r="L291" s="18">
        <v>74.5</v>
      </c>
      <c r="M291" s="17">
        <v>0</v>
      </c>
      <c r="N291" t="s">
        <v>55</v>
      </c>
      <c r="O291" s="18">
        <f t="shared" si="4"/>
        <v>15.5</v>
      </c>
      <c r="P291" s="19">
        <v>-10.85</v>
      </c>
      <c r="Q291" s="19">
        <v>0</v>
      </c>
      <c r="R291">
        <v>-0.25</v>
      </c>
      <c r="S291" t="s">
        <v>56</v>
      </c>
      <c r="T291" t="s">
        <v>57</v>
      </c>
      <c r="U291" t="s">
        <v>10</v>
      </c>
    </row>
    <row r="292" spans="1:21" ht="12">
      <c r="A292" s="16">
        <v>38439</v>
      </c>
      <c r="B292" s="16">
        <v>2007</v>
      </c>
      <c r="C292" s="16">
        <v>5</v>
      </c>
      <c r="D292" s="16">
        <v>1</v>
      </c>
      <c r="E292" s="17">
        <v>7.786</v>
      </c>
      <c r="F292">
        <v>1.003</v>
      </c>
      <c r="G292">
        <v>0.015</v>
      </c>
      <c r="H292" s="19">
        <v>9.17</v>
      </c>
      <c r="I292" s="18">
        <v>-124.1</v>
      </c>
      <c r="J292" s="18">
        <v>83.4</v>
      </c>
      <c r="K292" s="18">
        <v>263.6</v>
      </c>
      <c r="L292" s="18">
        <v>58</v>
      </c>
      <c r="M292" s="17">
        <v>0</v>
      </c>
      <c r="N292" t="s">
        <v>55</v>
      </c>
      <c r="O292" s="18">
        <f t="shared" si="4"/>
        <v>32</v>
      </c>
      <c r="P292" s="19">
        <v>-10.85</v>
      </c>
      <c r="Q292" s="19">
        <v>0</v>
      </c>
      <c r="R292">
        <v>-0.1</v>
      </c>
      <c r="S292" t="s">
        <v>56</v>
      </c>
      <c r="T292" t="s">
        <v>57</v>
      </c>
      <c r="U292" t="s">
        <v>10</v>
      </c>
    </row>
    <row r="293" spans="1:21" ht="12">
      <c r="A293" s="16">
        <v>38440</v>
      </c>
      <c r="B293" s="16">
        <v>2007</v>
      </c>
      <c r="C293" s="16">
        <v>5</v>
      </c>
      <c r="D293" s="16">
        <v>1</v>
      </c>
      <c r="E293" s="17">
        <v>7.845</v>
      </c>
      <c r="F293">
        <v>0.698</v>
      </c>
      <c r="G293">
        <v>0.015</v>
      </c>
      <c r="H293" s="19">
        <v>9.4</v>
      </c>
      <c r="I293" s="18">
        <v>-123.5</v>
      </c>
      <c r="J293" s="18">
        <v>84.7</v>
      </c>
      <c r="K293" s="18">
        <v>264</v>
      </c>
      <c r="L293" s="18">
        <v>57.1</v>
      </c>
      <c r="M293" s="17">
        <v>0</v>
      </c>
      <c r="N293" t="s">
        <v>55</v>
      </c>
      <c r="O293" s="18">
        <f t="shared" si="4"/>
        <v>32.9</v>
      </c>
      <c r="P293" s="19">
        <v>-10.85</v>
      </c>
      <c r="Q293" s="19">
        <v>0</v>
      </c>
      <c r="R293">
        <v>-0.25</v>
      </c>
      <c r="S293" t="s">
        <v>56</v>
      </c>
      <c r="T293" t="s">
        <v>57</v>
      </c>
      <c r="U293" t="s">
        <v>10</v>
      </c>
    </row>
    <row r="294" spans="1:21" ht="12">
      <c r="A294" s="16">
        <v>38441</v>
      </c>
      <c r="B294" s="16">
        <v>2007</v>
      </c>
      <c r="C294" s="16">
        <v>5</v>
      </c>
      <c r="D294" s="16">
        <v>1</v>
      </c>
      <c r="E294" s="17">
        <v>7.907</v>
      </c>
      <c r="F294">
        <v>0.949</v>
      </c>
      <c r="G294">
        <v>0.013</v>
      </c>
      <c r="H294" s="19">
        <v>9.03</v>
      </c>
      <c r="I294" s="18">
        <v>-124.4</v>
      </c>
      <c r="J294" s="18">
        <v>83.9</v>
      </c>
      <c r="K294" s="18">
        <v>264.4</v>
      </c>
      <c r="L294" s="18">
        <v>56.3</v>
      </c>
      <c r="M294" s="17">
        <v>0</v>
      </c>
      <c r="N294" t="s">
        <v>55</v>
      </c>
      <c r="O294" s="18">
        <f t="shared" si="4"/>
        <v>33.7</v>
      </c>
      <c r="P294" s="19">
        <v>-10.85</v>
      </c>
      <c r="Q294" s="19">
        <v>0</v>
      </c>
      <c r="R294">
        <v>0.05</v>
      </c>
      <c r="S294" t="s">
        <v>56</v>
      </c>
      <c r="T294" t="s">
        <v>57</v>
      </c>
      <c r="U294" t="s">
        <v>10</v>
      </c>
    </row>
    <row r="295" spans="1:21" ht="12">
      <c r="A295" s="16">
        <v>38442</v>
      </c>
      <c r="B295" s="16">
        <v>2007</v>
      </c>
      <c r="C295" s="16">
        <v>5</v>
      </c>
      <c r="D295" s="16">
        <v>1</v>
      </c>
      <c r="E295" s="17">
        <v>7.968</v>
      </c>
      <c r="F295">
        <v>0.222</v>
      </c>
      <c r="G295">
        <v>0.007</v>
      </c>
      <c r="H295" s="19">
        <v>17.56</v>
      </c>
      <c r="I295" s="18">
        <v>-123.4</v>
      </c>
      <c r="J295" s="18">
        <v>84</v>
      </c>
      <c r="K295" s="18">
        <v>264.9</v>
      </c>
      <c r="L295" s="18">
        <v>55.4</v>
      </c>
      <c r="M295" s="17">
        <v>0</v>
      </c>
      <c r="N295" t="s">
        <v>55</v>
      </c>
      <c r="O295" s="18">
        <f t="shared" si="4"/>
        <v>34.6</v>
      </c>
      <c r="P295" s="19">
        <v>-10.85</v>
      </c>
      <c r="Q295" s="19">
        <v>0</v>
      </c>
      <c r="R295">
        <v>0.4</v>
      </c>
      <c r="S295" t="s">
        <v>56</v>
      </c>
      <c r="T295" t="s">
        <v>57</v>
      </c>
      <c r="U295" t="s">
        <v>10</v>
      </c>
    </row>
    <row r="296" spans="1:21" ht="12">
      <c r="A296" s="16">
        <v>38443</v>
      </c>
      <c r="B296" s="16">
        <v>2007</v>
      </c>
      <c r="C296" s="16">
        <v>5</v>
      </c>
      <c r="D296" s="16">
        <v>1</v>
      </c>
      <c r="E296" s="17">
        <v>8.026</v>
      </c>
      <c r="F296">
        <v>0.614</v>
      </c>
      <c r="G296">
        <v>0.014</v>
      </c>
      <c r="H296" s="19">
        <v>9.51</v>
      </c>
      <c r="I296" s="18">
        <v>-124.5</v>
      </c>
      <c r="J296" s="18">
        <v>85</v>
      </c>
      <c r="K296" s="18">
        <v>265.3</v>
      </c>
      <c r="L296" s="18">
        <v>54.6</v>
      </c>
      <c r="M296" s="17">
        <v>0</v>
      </c>
      <c r="N296" t="s">
        <v>55</v>
      </c>
      <c r="O296" s="18">
        <f t="shared" si="4"/>
        <v>35.4</v>
      </c>
      <c r="P296" s="19">
        <v>-10.85</v>
      </c>
      <c r="Q296" s="19">
        <v>0</v>
      </c>
      <c r="R296">
        <v>0.2</v>
      </c>
      <c r="S296" t="s">
        <v>56</v>
      </c>
      <c r="T296" t="s">
        <v>57</v>
      </c>
      <c r="U296" t="s">
        <v>10</v>
      </c>
    </row>
    <row r="297" spans="1:21" ht="12">
      <c r="A297" s="16">
        <v>38454</v>
      </c>
      <c r="B297" s="16">
        <v>2007</v>
      </c>
      <c r="C297" s="16">
        <v>5</v>
      </c>
      <c r="D297" s="16">
        <v>1</v>
      </c>
      <c r="E297" s="17">
        <v>9.365</v>
      </c>
      <c r="F297">
        <v>20.117</v>
      </c>
      <c r="G297">
        <v>0.128</v>
      </c>
      <c r="H297" s="19">
        <v>31.47</v>
      </c>
      <c r="I297" s="18">
        <v>-125.1</v>
      </c>
      <c r="J297" s="18">
        <v>92.7</v>
      </c>
      <c r="K297" s="18">
        <v>126</v>
      </c>
      <c r="L297" s="18">
        <v>22.9</v>
      </c>
      <c r="M297" s="17">
        <v>0</v>
      </c>
      <c r="N297" t="s">
        <v>55</v>
      </c>
      <c r="O297" s="18">
        <f t="shared" si="4"/>
        <v>67.1</v>
      </c>
      <c r="P297" s="19">
        <v>-10.85</v>
      </c>
      <c r="Q297" s="19">
        <v>0</v>
      </c>
      <c r="R297">
        <v>0</v>
      </c>
      <c r="S297" t="s">
        <v>56</v>
      </c>
      <c r="T297" t="s">
        <v>57</v>
      </c>
      <c r="U297" t="s">
        <v>8</v>
      </c>
    </row>
    <row r="298" spans="1:21" ht="12">
      <c r="A298" s="16">
        <v>38463</v>
      </c>
      <c r="B298" s="16">
        <v>2007</v>
      </c>
      <c r="C298" s="16">
        <v>5</v>
      </c>
      <c r="D298" s="16">
        <v>1</v>
      </c>
      <c r="E298" s="17">
        <v>12.402</v>
      </c>
      <c r="F298">
        <v>2.977</v>
      </c>
      <c r="G298">
        <v>0.04</v>
      </c>
      <c r="H298" s="19">
        <v>8.21</v>
      </c>
      <c r="I298" s="18">
        <v>-126.5</v>
      </c>
      <c r="J298" s="18">
        <v>92.4</v>
      </c>
      <c r="K298" s="18">
        <v>169</v>
      </c>
      <c r="L298" s="18">
        <v>47.5</v>
      </c>
      <c r="M298" s="17">
        <v>0</v>
      </c>
      <c r="N298" t="s">
        <v>55</v>
      </c>
      <c r="O298" s="18">
        <f t="shared" si="4"/>
        <v>42.5</v>
      </c>
      <c r="P298" s="19">
        <v>-10.85</v>
      </c>
      <c r="Q298" s="19">
        <v>0</v>
      </c>
      <c r="R298">
        <v>0</v>
      </c>
      <c r="S298" t="s">
        <v>56</v>
      </c>
      <c r="T298" t="s">
        <v>4</v>
      </c>
      <c r="U298" t="s">
        <v>15</v>
      </c>
    </row>
    <row r="299" spans="1:21" ht="12">
      <c r="A299" s="16">
        <v>38464</v>
      </c>
      <c r="B299" s="16">
        <v>2007</v>
      </c>
      <c r="C299" s="16">
        <v>5</v>
      </c>
      <c r="D299" s="16">
        <v>1</v>
      </c>
      <c r="E299" s="17">
        <v>12.438</v>
      </c>
      <c r="F299">
        <v>2.478</v>
      </c>
      <c r="G299">
        <v>0.035</v>
      </c>
      <c r="H299" s="19">
        <v>8.74</v>
      </c>
      <c r="I299" s="18">
        <v>-126.2</v>
      </c>
      <c r="J299" s="18">
        <v>91.3</v>
      </c>
      <c r="K299" s="18">
        <v>169.7</v>
      </c>
      <c r="L299" s="18">
        <v>47.6</v>
      </c>
      <c r="M299" s="17">
        <v>0</v>
      </c>
      <c r="N299" t="s">
        <v>55</v>
      </c>
      <c r="O299" s="18">
        <f t="shared" si="4"/>
        <v>42.4</v>
      </c>
      <c r="P299" s="19">
        <v>-10.85</v>
      </c>
      <c r="Q299" s="19">
        <v>0</v>
      </c>
      <c r="R299">
        <v>0.1</v>
      </c>
      <c r="S299" t="s">
        <v>56</v>
      </c>
      <c r="T299" t="s">
        <v>4</v>
      </c>
      <c r="U299" t="s">
        <v>15</v>
      </c>
    </row>
    <row r="300" spans="1:21" ht="12">
      <c r="A300" s="16">
        <v>38465</v>
      </c>
      <c r="B300" s="16">
        <v>2007</v>
      </c>
      <c r="C300" s="16">
        <v>5</v>
      </c>
      <c r="D300" s="16">
        <v>1</v>
      </c>
      <c r="E300" s="17">
        <v>12.465</v>
      </c>
      <c r="F300">
        <v>1.861</v>
      </c>
      <c r="G300">
        <v>0.036</v>
      </c>
      <c r="H300" s="19">
        <v>9.2</v>
      </c>
      <c r="I300" s="18">
        <v>-127.4</v>
      </c>
      <c r="J300" s="18">
        <v>90.7</v>
      </c>
      <c r="K300" s="18">
        <v>170.2</v>
      </c>
      <c r="L300" s="18">
        <v>47.7</v>
      </c>
      <c r="M300" s="17">
        <v>0</v>
      </c>
      <c r="N300" t="s">
        <v>55</v>
      </c>
      <c r="O300" s="18">
        <f t="shared" si="4"/>
        <v>42.3</v>
      </c>
      <c r="P300" s="19">
        <v>-10.85</v>
      </c>
      <c r="Q300" s="19">
        <v>0</v>
      </c>
      <c r="R300">
        <v>0.2</v>
      </c>
      <c r="S300" t="s">
        <v>56</v>
      </c>
      <c r="T300" t="s">
        <v>4</v>
      </c>
      <c r="U300" t="s">
        <v>15</v>
      </c>
    </row>
    <row r="301" spans="1:21" ht="12">
      <c r="A301" s="16">
        <v>38466</v>
      </c>
      <c r="B301" s="16">
        <v>2007</v>
      </c>
      <c r="C301" s="16">
        <v>5</v>
      </c>
      <c r="D301" s="16">
        <v>1</v>
      </c>
      <c r="E301" s="17">
        <v>12.492</v>
      </c>
      <c r="F301">
        <v>3.216</v>
      </c>
      <c r="G301">
        <v>0.044</v>
      </c>
      <c r="H301" s="19">
        <v>8.25</v>
      </c>
      <c r="I301" s="18">
        <v>-125.3</v>
      </c>
      <c r="J301" s="18">
        <v>90.9</v>
      </c>
      <c r="K301" s="18">
        <v>170.8</v>
      </c>
      <c r="L301" s="18">
        <v>47.7</v>
      </c>
      <c r="M301" s="17">
        <v>0</v>
      </c>
      <c r="N301" t="s">
        <v>55</v>
      </c>
      <c r="O301" s="18">
        <f t="shared" si="4"/>
        <v>42.3</v>
      </c>
      <c r="P301" s="19">
        <v>-10.85</v>
      </c>
      <c r="Q301" s="19">
        <v>0</v>
      </c>
      <c r="R301">
        <v>-0.1</v>
      </c>
      <c r="S301" t="s">
        <v>56</v>
      </c>
      <c r="T301" t="s">
        <v>4</v>
      </c>
      <c r="U301" t="s">
        <v>15</v>
      </c>
    </row>
    <row r="302" spans="1:21" ht="12">
      <c r="A302" s="16">
        <v>38467</v>
      </c>
      <c r="B302" s="16">
        <v>2007</v>
      </c>
      <c r="C302" s="16">
        <v>5</v>
      </c>
      <c r="D302" s="16">
        <v>1</v>
      </c>
      <c r="E302" s="17">
        <v>12.519</v>
      </c>
      <c r="F302">
        <v>2.73</v>
      </c>
      <c r="G302">
        <v>0.034</v>
      </c>
      <c r="H302" s="19">
        <v>8.25</v>
      </c>
      <c r="I302" s="18">
        <v>-125.6</v>
      </c>
      <c r="J302" s="18">
        <v>91.8</v>
      </c>
      <c r="K302" s="18">
        <v>171.3</v>
      </c>
      <c r="L302" s="18">
        <v>47.8</v>
      </c>
      <c r="M302" s="17">
        <v>0</v>
      </c>
      <c r="N302" t="s">
        <v>55</v>
      </c>
      <c r="O302" s="18">
        <f t="shared" si="4"/>
        <v>42.2</v>
      </c>
      <c r="P302" s="19">
        <v>-10.85</v>
      </c>
      <c r="Q302" s="19">
        <v>0</v>
      </c>
      <c r="R302">
        <v>-0.2</v>
      </c>
      <c r="S302" t="s">
        <v>56</v>
      </c>
      <c r="T302" t="s">
        <v>4</v>
      </c>
      <c r="U302" t="s">
        <v>15</v>
      </c>
    </row>
    <row r="303" spans="1:21" ht="12">
      <c r="A303" s="16">
        <v>38477</v>
      </c>
      <c r="B303" s="16">
        <v>2007</v>
      </c>
      <c r="C303" s="16">
        <v>5</v>
      </c>
      <c r="D303" s="16">
        <v>1</v>
      </c>
      <c r="E303" s="17">
        <v>13.665</v>
      </c>
      <c r="F303">
        <v>2.815</v>
      </c>
      <c r="G303">
        <v>0.038</v>
      </c>
      <c r="H303" s="19">
        <v>8.21</v>
      </c>
      <c r="I303" s="18">
        <v>-124.1</v>
      </c>
      <c r="J303" s="18">
        <v>89</v>
      </c>
      <c r="K303" s="18">
        <v>194.8</v>
      </c>
      <c r="L303" s="18">
        <v>46.9</v>
      </c>
      <c r="M303" s="17">
        <v>0</v>
      </c>
      <c r="N303" t="s">
        <v>55</v>
      </c>
      <c r="O303" s="18">
        <f t="shared" si="4"/>
        <v>43.1</v>
      </c>
      <c r="P303" s="19">
        <v>-10.85</v>
      </c>
      <c r="Q303" s="19">
        <v>0</v>
      </c>
      <c r="R303">
        <v>-0.1</v>
      </c>
      <c r="S303" t="s">
        <v>56</v>
      </c>
      <c r="T303" t="s">
        <v>4</v>
      </c>
      <c r="U303" t="s">
        <v>15</v>
      </c>
    </row>
    <row r="304" spans="1:21" ht="12">
      <c r="A304" s="16">
        <v>38478</v>
      </c>
      <c r="B304" s="16">
        <v>2007</v>
      </c>
      <c r="C304" s="16">
        <v>5</v>
      </c>
      <c r="D304" s="16">
        <v>1</v>
      </c>
      <c r="E304" s="17">
        <v>13.695</v>
      </c>
      <c r="F304">
        <v>2.595</v>
      </c>
      <c r="G304">
        <v>0.031</v>
      </c>
      <c r="H304" s="19">
        <v>8.5</v>
      </c>
      <c r="I304" s="18">
        <v>-124.4</v>
      </c>
      <c r="J304" s="18">
        <v>89</v>
      </c>
      <c r="K304" s="18">
        <v>195.4</v>
      </c>
      <c r="L304" s="18">
        <v>46.8</v>
      </c>
      <c r="M304" s="17">
        <v>0</v>
      </c>
      <c r="N304" t="s">
        <v>55</v>
      </c>
      <c r="O304" s="18">
        <f t="shared" si="4"/>
        <v>43.2</v>
      </c>
      <c r="P304" s="19">
        <v>-10.85</v>
      </c>
      <c r="Q304" s="19">
        <v>0</v>
      </c>
      <c r="R304">
        <v>0</v>
      </c>
      <c r="S304" t="s">
        <v>56</v>
      </c>
      <c r="T304" t="s">
        <v>4</v>
      </c>
      <c r="U304" t="s">
        <v>15</v>
      </c>
    </row>
    <row r="305" spans="1:21" ht="12">
      <c r="A305" s="16">
        <v>38479</v>
      </c>
      <c r="B305" s="16">
        <v>2007</v>
      </c>
      <c r="C305" s="16">
        <v>5</v>
      </c>
      <c r="D305" s="16">
        <v>1</v>
      </c>
      <c r="E305" s="17">
        <v>13.723</v>
      </c>
      <c r="F305">
        <v>2.208</v>
      </c>
      <c r="G305">
        <v>0.031</v>
      </c>
      <c r="H305" s="19">
        <v>8.71</v>
      </c>
      <c r="I305" s="18">
        <v>-124.4</v>
      </c>
      <c r="J305" s="18">
        <v>89.7</v>
      </c>
      <c r="K305" s="18">
        <v>195.9</v>
      </c>
      <c r="L305" s="18">
        <v>46.7</v>
      </c>
      <c r="M305" s="17">
        <v>0</v>
      </c>
      <c r="N305" t="s">
        <v>55</v>
      </c>
      <c r="O305" s="18">
        <f t="shared" si="4"/>
        <v>43.3</v>
      </c>
      <c r="P305" s="19">
        <v>-10.85</v>
      </c>
      <c r="Q305" s="19">
        <v>0</v>
      </c>
      <c r="R305">
        <v>0.1</v>
      </c>
      <c r="S305" t="s">
        <v>56</v>
      </c>
      <c r="T305" t="s">
        <v>4</v>
      </c>
      <c r="U305" t="s">
        <v>15</v>
      </c>
    </row>
    <row r="306" spans="1:21" ht="12">
      <c r="A306" s="16">
        <v>38480</v>
      </c>
      <c r="B306" s="16">
        <v>2007</v>
      </c>
      <c r="C306" s="16">
        <v>5</v>
      </c>
      <c r="D306" s="16">
        <v>1</v>
      </c>
      <c r="E306" s="17">
        <v>13.748</v>
      </c>
      <c r="F306">
        <v>2.525</v>
      </c>
      <c r="G306">
        <v>0.031</v>
      </c>
      <c r="H306" s="19">
        <v>8.07</v>
      </c>
      <c r="I306" s="18">
        <v>-124.2</v>
      </c>
      <c r="J306" s="18">
        <v>89.1</v>
      </c>
      <c r="K306" s="18">
        <v>196.4</v>
      </c>
      <c r="L306" s="18">
        <v>46.6</v>
      </c>
      <c r="M306" s="17">
        <v>0</v>
      </c>
      <c r="N306" t="s">
        <v>55</v>
      </c>
      <c r="O306" s="18">
        <f t="shared" si="4"/>
        <v>43.4</v>
      </c>
      <c r="P306" s="19">
        <v>-10.85</v>
      </c>
      <c r="Q306" s="19">
        <v>0</v>
      </c>
      <c r="R306">
        <v>-0.2</v>
      </c>
      <c r="S306" t="s">
        <v>56</v>
      </c>
      <c r="T306" t="s">
        <v>4</v>
      </c>
      <c r="U306" t="s">
        <v>15</v>
      </c>
    </row>
    <row r="307" spans="1:21" ht="12">
      <c r="A307" s="16">
        <v>38481</v>
      </c>
      <c r="B307" s="16">
        <v>2007</v>
      </c>
      <c r="C307" s="16">
        <v>5</v>
      </c>
      <c r="D307" s="16">
        <v>1</v>
      </c>
      <c r="E307" s="17">
        <v>13.779</v>
      </c>
      <c r="F307">
        <v>1.969</v>
      </c>
      <c r="G307">
        <v>0.034</v>
      </c>
      <c r="H307" s="19">
        <v>8.37</v>
      </c>
      <c r="I307" s="18">
        <v>-124.9</v>
      </c>
      <c r="J307" s="18">
        <v>89.5</v>
      </c>
      <c r="K307" s="18">
        <v>197</v>
      </c>
      <c r="L307" s="18">
        <v>46.5</v>
      </c>
      <c r="M307" s="17">
        <v>0</v>
      </c>
      <c r="N307" t="s">
        <v>55</v>
      </c>
      <c r="O307" s="18">
        <f t="shared" si="4"/>
        <v>43.5</v>
      </c>
      <c r="P307" s="19">
        <v>-10.85</v>
      </c>
      <c r="Q307" s="19">
        <v>0</v>
      </c>
      <c r="R307">
        <v>-0.3</v>
      </c>
      <c r="S307" t="s">
        <v>56</v>
      </c>
      <c r="T307" t="s">
        <v>4</v>
      </c>
      <c r="U307" t="s">
        <v>15</v>
      </c>
    </row>
    <row r="308" spans="1:21" ht="12">
      <c r="A308" s="16">
        <v>38482</v>
      </c>
      <c r="B308" s="16">
        <v>2007</v>
      </c>
      <c r="C308" s="16">
        <v>5</v>
      </c>
      <c r="D308" s="16">
        <v>1</v>
      </c>
      <c r="E308" s="17">
        <v>14.907</v>
      </c>
      <c r="F308">
        <v>1.428</v>
      </c>
      <c r="G308">
        <v>0.029</v>
      </c>
      <c r="H308" s="19">
        <v>8.07</v>
      </c>
      <c r="I308" s="18">
        <v>-124</v>
      </c>
      <c r="J308" s="18">
        <v>90.6</v>
      </c>
      <c r="K308" s="18">
        <v>216.1</v>
      </c>
      <c r="L308" s="18">
        <v>39.3</v>
      </c>
      <c r="M308" s="17">
        <v>0</v>
      </c>
      <c r="N308" t="s">
        <v>55</v>
      </c>
      <c r="O308" s="18">
        <f t="shared" si="4"/>
        <v>50.7</v>
      </c>
      <c r="P308" s="19">
        <v>-10.85</v>
      </c>
      <c r="Q308" s="19">
        <v>0</v>
      </c>
      <c r="R308">
        <v>-0.1</v>
      </c>
      <c r="S308" t="s">
        <v>56</v>
      </c>
      <c r="T308" t="s">
        <v>4</v>
      </c>
      <c r="U308" t="s">
        <v>15</v>
      </c>
    </row>
    <row r="309" spans="1:21" ht="12">
      <c r="A309" s="16">
        <v>38483</v>
      </c>
      <c r="B309" s="16">
        <v>2007</v>
      </c>
      <c r="C309" s="16">
        <v>5</v>
      </c>
      <c r="D309" s="16">
        <v>1</v>
      </c>
      <c r="E309" s="17">
        <v>14.933</v>
      </c>
      <c r="F309">
        <v>1.301</v>
      </c>
      <c r="G309">
        <v>0.032</v>
      </c>
      <c r="H309" s="19">
        <v>8.07</v>
      </c>
      <c r="I309" s="18">
        <v>-124.6</v>
      </c>
      <c r="J309" s="18">
        <v>91.1</v>
      </c>
      <c r="K309" s="18">
        <v>216.4</v>
      </c>
      <c r="L309" s="18">
        <v>39.1</v>
      </c>
      <c r="M309" s="17">
        <v>0</v>
      </c>
      <c r="N309" t="s">
        <v>55</v>
      </c>
      <c r="O309" s="18">
        <f t="shared" si="4"/>
        <v>50.9</v>
      </c>
      <c r="P309" s="19">
        <v>-10.85</v>
      </c>
      <c r="Q309" s="19">
        <v>0</v>
      </c>
      <c r="R309">
        <v>-0.2</v>
      </c>
      <c r="S309" t="s">
        <v>56</v>
      </c>
      <c r="T309" t="s">
        <v>4</v>
      </c>
      <c r="U309" t="s">
        <v>15</v>
      </c>
    </row>
    <row r="310" spans="1:21" ht="12">
      <c r="A310" s="16">
        <v>38484</v>
      </c>
      <c r="B310" s="16">
        <v>2007</v>
      </c>
      <c r="C310" s="16">
        <v>5</v>
      </c>
      <c r="D310" s="16">
        <v>1</v>
      </c>
      <c r="E310" s="17">
        <v>14.959</v>
      </c>
      <c r="F310">
        <v>1.183</v>
      </c>
      <c r="G310">
        <v>0.036</v>
      </c>
      <c r="H310" s="19">
        <v>8.67</v>
      </c>
      <c r="I310" s="18">
        <v>-124.9</v>
      </c>
      <c r="J310" s="18">
        <v>92.7</v>
      </c>
      <c r="K310" s="18">
        <v>216.8</v>
      </c>
      <c r="L310" s="18">
        <v>38.9</v>
      </c>
      <c r="M310" s="17">
        <v>0</v>
      </c>
      <c r="N310" t="s">
        <v>55</v>
      </c>
      <c r="O310" s="18">
        <f t="shared" si="4"/>
        <v>51.1</v>
      </c>
      <c r="P310" s="19">
        <v>-10.85</v>
      </c>
      <c r="Q310" s="19">
        <v>0</v>
      </c>
      <c r="R310">
        <v>0</v>
      </c>
      <c r="S310" t="s">
        <v>56</v>
      </c>
      <c r="T310" t="s">
        <v>4</v>
      </c>
      <c r="U310" t="s">
        <v>15</v>
      </c>
    </row>
    <row r="311" spans="1:21" ht="12">
      <c r="A311" s="16">
        <v>38485</v>
      </c>
      <c r="B311" s="16">
        <v>2007</v>
      </c>
      <c r="C311" s="16">
        <v>5</v>
      </c>
      <c r="D311" s="16">
        <v>1</v>
      </c>
      <c r="E311" s="17">
        <v>14.987</v>
      </c>
      <c r="F311">
        <v>0.974</v>
      </c>
      <c r="G311">
        <v>0.027</v>
      </c>
      <c r="H311" s="19">
        <v>8.57</v>
      </c>
      <c r="I311" s="18">
        <v>-124.5</v>
      </c>
      <c r="J311" s="18">
        <v>91.4</v>
      </c>
      <c r="K311" s="18">
        <v>217.2</v>
      </c>
      <c r="L311" s="18">
        <v>38.7</v>
      </c>
      <c r="M311" s="17">
        <v>0</v>
      </c>
      <c r="N311" t="s">
        <v>55</v>
      </c>
      <c r="O311" s="18">
        <f t="shared" si="4"/>
        <v>51.3</v>
      </c>
      <c r="P311" s="19">
        <v>-10.85</v>
      </c>
      <c r="Q311" s="19">
        <v>0</v>
      </c>
      <c r="R311">
        <v>0.1</v>
      </c>
      <c r="S311" t="s">
        <v>56</v>
      </c>
      <c r="T311" t="s">
        <v>4</v>
      </c>
      <c r="U311" t="s">
        <v>15</v>
      </c>
    </row>
    <row r="312" ht="12">
      <c r="O312" s="18"/>
    </row>
    <row r="313" ht="12">
      <c r="O313" s="18"/>
    </row>
    <row r="314" ht="12">
      <c r="O314" s="18"/>
    </row>
    <row r="315" ht="12">
      <c r="O315" s="18"/>
    </row>
    <row r="316" ht="12">
      <c r="O316" s="18"/>
    </row>
    <row r="317" ht="12">
      <c r="O317" s="18"/>
    </row>
    <row r="318" ht="12">
      <c r="O318" s="18"/>
    </row>
    <row r="319" ht="12">
      <c r="O319" s="18"/>
    </row>
    <row r="320" ht="12">
      <c r="O320" s="18"/>
    </row>
    <row r="321" ht="12">
      <c r="O321" s="18"/>
    </row>
    <row r="322" ht="12">
      <c r="O322" s="18"/>
    </row>
    <row r="323" ht="12">
      <c r="O323" s="18"/>
    </row>
    <row r="324" ht="12">
      <c r="O324" s="18"/>
    </row>
    <row r="325" ht="12">
      <c r="O325" s="18"/>
    </row>
    <row r="326" ht="12">
      <c r="O326" s="18"/>
    </row>
    <row r="327" ht="12">
      <c r="O327" s="18"/>
    </row>
    <row r="328" ht="12">
      <c r="O328" s="18"/>
    </row>
    <row r="329" ht="12">
      <c r="O329" s="18"/>
    </row>
    <row r="330" ht="12">
      <c r="O330" s="18"/>
    </row>
    <row r="331" ht="12">
      <c r="O331" s="18"/>
    </row>
    <row r="332" ht="12">
      <c r="O332" s="18"/>
    </row>
    <row r="333" ht="12">
      <c r="O333" s="18"/>
    </row>
    <row r="334" ht="12">
      <c r="O334" s="18"/>
    </row>
    <row r="335" ht="12">
      <c r="O335" s="18"/>
    </row>
    <row r="336" ht="12">
      <c r="O336" s="18"/>
    </row>
    <row r="337" ht="12">
      <c r="O337" s="18"/>
    </row>
    <row r="338" ht="12">
      <c r="O338" s="18"/>
    </row>
    <row r="339" ht="12">
      <c r="O339" s="18"/>
    </row>
    <row r="340" ht="12">
      <c r="O340" s="18"/>
    </row>
    <row r="341" ht="12">
      <c r="O341" s="18"/>
    </row>
    <row r="342" ht="12">
      <c r="O342" s="1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1"/>
  <sheetViews>
    <sheetView workbookViewId="0" topLeftCell="A200">
      <selection activeCell="C228" sqref="C228:C311"/>
    </sheetView>
  </sheetViews>
  <sheetFormatPr defaultColWidth="11.421875" defaultRowHeight="12.75"/>
  <cols>
    <col min="1" max="2" width="8.8515625" style="0" customWidth="1"/>
    <col min="3" max="3" width="9.140625" style="17" customWidth="1"/>
    <col min="4" max="16384" width="8.8515625" style="0" customWidth="1"/>
  </cols>
  <sheetData>
    <row r="1" spans="1:3" ht="12">
      <c r="A1">
        <v>36442</v>
      </c>
      <c r="B1" t="s">
        <v>61</v>
      </c>
      <c r="C1" s="17">
        <v>0.539447428384736</v>
      </c>
    </row>
    <row r="2" spans="1:3" ht="12">
      <c r="A2">
        <v>36443</v>
      </c>
      <c r="B2" t="s">
        <v>61</v>
      </c>
      <c r="C2" s="17">
        <v>0.366618001301403</v>
      </c>
    </row>
    <row r="3" spans="1:3" ht="12">
      <c r="A3">
        <v>36444</v>
      </c>
      <c r="B3" t="s">
        <v>61</v>
      </c>
      <c r="C3" s="17">
        <v>0.281142578124319</v>
      </c>
    </row>
    <row r="4" spans="1:3" ht="12">
      <c r="A4">
        <v>36445</v>
      </c>
      <c r="B4" t="s">
        <v>61</v>
      </c>
      <c r="C4" s="17">
        <v>0.0688629557284863</v>
      </c>
    </row>
    <row r="5" spans="1:3" ht="12">
      <c r="A5">
        <v>36446</v>
      </c>
      <c r="B5" t="s">
        <v>61</v>
      </c>
      <c r="C5" s="17">
        <v>-0.11335937500068</v>
      </c>
    </row>
    <row r="6" spans="1:3" ht="12">
      <c r="A6">
        <v>36447</v>
      </c>
      <c r="B6" t="s">
        <v>61</v>
      </c>
      <c r="C6" s="17">
        <v>-0.235467122396513</v>
      </c>
    </row>
    <row r="7" spans="1:3" ht="12">
      <c r="A7">
        <v>36469</v>
      </c>
      <c r="B7" t="s">
        <v>61</v>
      </c>
      <c r="C7" s="17">
        <v>-3.0373702799486</v>
      </c>
    </row>
    <row r="8" spans="1:3" ht="12">
      <c r="A8">
        <v>36470</v>
      </c>
      <c r="B8" t="s">
        <v>61</v>
      </c>
      <c r="C8" s="17">
        <v>-2.87675162760486</v>
      </c>
    </row>
    <row r="9" spans="1:3" ht="12">
      <c r="A9">
        <v>36471</v>
      </c>
      <c r="B9" t="s">
        <v>61</v>
      </c>
      <c r="C9" s="17">
        <v>-2.90586962890694</v>
      </c>
    </row>
    <row r="10" spans="1:3" ht="12">
      <c r="A10">
        <v>36472</v>
      </c>
      <c r="B10" t="s">
        <v>61</v>
      </c>
      <c r="C10" s="17">
        <v>-3.0148273111986</v>
      </c>
    </row>
    <row r="11" spans="1:3" ht="12">
      <c r="A11">
        <v>36473</v>
      </c>
      <c r="B11" t="s">
        <v>61</v>
      </c>
      <c r="C11" s="17">
        <v>-3.14726725260486</v>
      </c>
    </row>
    <row r="12" spans="1:3" ht="12">
      <c r="A12">
        <v>36474</v>
      </c>
      <c r="B12" t="s">
        <v>61</v>
      </c>
      <c r="C12" s="17">
        <v>-3.03924886067777</v>
      </c>
    </row>
    <row r="13" spans="1:3" ht="12">
      <c r="A13">
        <v>36475</v>
      </c>
      <c r="B13" t="s">
        <v>61</v>
      </c>
      <c r="C13" s="17">
        <v>-3.06179182942777</v>
      </c>
    </row>
    <row r="14" spans="1:3" ht="12">
      <c r="A14">
        <v>36476</v>
      </c>
      <c r="B14" t="s">
        <v>61</v>
      </c>
      <c r="C14" s="17">
        <v>-3.15947802734444</v>
      </c>
    </row>
    <row r="15" spans="1:3" ht="12">
      <c r="A15">
        <v>36477</v>
      </c>
      <c r="B15" t="s">
        <v>61</v>
      </c>
      <c r="C15" s="17">
        <v>-3.23837841796943</v>
      </c>
    </row>
    <row r="16" spans="1:3" ht="12">
      <c r="A16">
        <v>36478</v>
      </c>
      <c r="B16" t="s">
        <v>61</v>
      </c>
      <c r="C16" s="17">
        <v>-3.32197526041736</v>
      </c>
    </row>
    <row r="17" spans="1:3" ht="12">
      <c r="A17">
        <v>36479</v>
      </c>
      <c r="B17" t="s">
        <v>61</v>
      </c>
      <c r="C17" s="17">
        <v>-3.51265120442777</v>
      </c>
    </row>
    <row r="18" spans="1:3" ht="12">
      <c r="A18">
        <v>36481</v>
      </c>
      <c r="B18" t="s">
        <v>61</v>
      </c>
      <c r="C18" s="17">
        <v>-3.6403946940111</v>
      </c>
    </row>
    <row r="19" spans="1:3" ht="12">
      <c r="A19">
        <v>36482</v>
      </c>
      <c r="B19" t="s">
        <v>61</v>
      </c>
      <c r="C19" s="17">
        <v>-3.73526302083402</v>
      </c>
    </row>
    <row r="20" spans="1:3" ht="12">
      <c r="A20">
        <v>36494</v>
      </c>
      <c r="B20" t="s">
        <v>61</v>
      </c>
      <c r="C20" s="17">
        <v>-4.05931819661527</v>
      </c>
    </row>
    <row r="21" spans="1:3" ht="12">
      <c r="A21">
        <v>36495</v>
      </c>
      <c r="B21" t="s">
        <v>61</v>
      </c>
      <c r="C21" s="17">
        <v>-3.92875683593819</v>
      </c>
    </row>
    <row r="22" spans="1:3" ht="12">
      <c r="A22">
        <v>36496</v>
      </c>
      <c r="B22" t="s">
        <v>61</v>
      </c>
      <c r="C22" s="17">
        <v>-4.05837890625069</v>
      </c>
    </row>
    <row r="23" spans="1:3" ht="12">
      <c r="A23">
        <v>36498</v>
      </c>
      <c r="B23" t="s">
        <v>61</v>
      </c>
      <c r="C23" s="17">
        <v>-4.08843619791735</v>
      </c>
    </row>
    <row r="24" spans="1:3" ht="12">
      <c r="A24">
        <v>36499</v>
      </c>
      <c r="B24" t="s">
        <v>61</v>
      </c>
      <c r="C24" s="17">
        <v>-4.1081612955736</v>
      </c>
    </row>
    <row r="25" spans="1:3" ht="12">
      <c r="A25">
        <v>36500</v>
      </c>
      <c r="B25" t="s">
        <v>61</v>
      </c>
      <c r="C25" s="17">
        <v>-3.93814973958402</v>
      </c>
    </row>
    <row r="26" spans="1:3" ht="12">
      <c r="A26">
        <v>36515</v>
      </c>
      <c r="B26" t="s">
        <v>61</v>
      </c>
      <c r="C26" s="17">
        <v>-3.58685514322985</v>
      </c>
    </row>
    <row r="27" spans="1:3" ht="12">
      <c r="A27">
        <v>36516</v>
      </c>
      <c r="B27" t="s">
        <v>61</v>
      </c>
      <c r="C27" s="17">
        <v>-3.52110481770902</v>
      </c>
    </row>
    <row r="28" spans="1:3" ht="12">
      <c r="A28">
        <v>36535</v>
      </c>
      <c r="B28" t="s">
        <v>61</v>
      </c>
      <c r="C28" s="17">
        <v>-3.8996388346361</v>
      </c>
    </row>
    <row r="29" spans="1:3" ht="12">
      <c r="A29">
        <v>36536</v>
      </c>
      <c r="B29" t="s">
        <v>61</v>
      </c>
      <c r="C29" s="17">
        <v>-3.94190690104235</v>
      </c>
    </row>
    <row r="30" spans="1:3" ht="12">
      <c r="A30">
        <v>36537</v>
      </c>
      <c r="B30" t="s">
        <v>61</v>
      </c>
      <c r="C30" s="17">
        <v>-3.86770296224027</v>
      </c>
    </row>
    <row r="31" spans="1:3" ht="12">
      <c r="A31">
        <v>36538</v>
      </c>
      <c r="B31" t="s">
        <v>61</v>
      </c>
      <c r="C31" s="17">
        <v>-3.94566406250069</v>
      </c>
    </row>
    <row r="32" spans="1:3" ht="12">
      <c r="A32">
        <v>36557</v>
      </c>
      <c r="B32" t="s">
        <v>61</v>
      </c>
      <c r="C32" s="17">
        <v>-3.38302913411527</v>
      </c>
    </row>
    <row r="33" spans="1:3" ht="12">
      <c r="A33">
        <v>36558</v>
      </c>
      <c r="B33" t="s">
        <v>61</v>
      </c>
      <c r="C33" s="17">
        <v>-3.26373925781318</v>
      </c>
    </row>
    <row r="34" spans="1:3" ht="12">
      <c r="A34">
        <v>36559</v>
      </c>
      <c r="B34" t="s">
        <v>61</v>
      </c>
      <c r="C34" s="17">
        <v>-3.30882519531319</v>
      </c>
    </row>
    <row r="35" spans="1:3" ht="12">
      <c r="A35">
        <v>36574</v>
      </c>
      <c r="B35" t="s">
        <v>61</v>
      </c>
      <c r="C35" s="17">
        <v>-2.35262760416736</v>
      </c>
    </row>
    <row r="36" spans="1:3" ht="12">
      <c r="A36">
        <v>36588</v>
      </c>
      <c r="B36" t="s">
        <v>61</v>
      </c>
      <c r="C36" s="17">
        <v>-4.13634000651112</v>
      </c>
    </row>
    <row r="37" spans="1:3" ht="12">
      <c r="A37">
        <v>36590</v>
      </c>
      <c r="B37" t="s">
        <v>61</v>
      </c>
      <c r="C37" s="17">
        <v>-3.75686669921945</v>
      </c>
    </row>
    <row r="38" spans="1:3" ht="12">
      <c r="A38">
        <v>36591</v>
      </c>
      <c r="B38" t="s">
        <v>61</v>
      </c>
      <c r="C38" s="17">
        <v>-3.68829850260486</v>
      </c>
    </row>
    <row r="39" spans="1:3" ht="12">
      <c r="A39">
        <v>36592</v>
      </c>
      <c r="B39" t="s">
        <v>61</v>
      </c>
      <c r="C39" s="17">
        <v>-3.61785172526111</v>
      </c>
    </row>
    <row r="40" spans="1:3" ht="12">
      <c r="A40">
        <v>36593</v>
      </c>
      <c r="B40" t="s">
        <v>61</v>
      </c>
      <c r="C40" s="17">
        <v>-3.64227327474028</v>
      </c>
    </row>
    <row r="41" spans="1:3" ht="12">
      <c r="A41">
        <v>36594</v>
      </c>
      <c r="B41" t="s">
        <v>61</v>
      </c>
      <c r="C41" s="17">
        <v>-3.58121940104236</v>
      </c>
    </row>
    <row r="42" spans="1:3" ht="12">
      <c r="A42">
        <v>36595</v>
      </c>
      <c r="B42" t="s">
        <v>61</v>
      </c>
      <c r="C42" s="17">
        <v>-3.71272005208403</v>
      </c>
    </row>
    <row r="43" spans="1:3" ht="12">
      <c r="A43">
        <v>36596</v>
      </c>
      <c r="B43" t="s">
        <v>61</v>
      </c>
      <c r="C43" s="17">
        <v>-3.76344173177153</v>
      </c>
    </row>
    <row r="44" spans="1:3" ht="12">
      <c r="A44">
        <v>36597</v>
      </c>
      <c r="B44" t="s">
        <v>61</v>
      </c>
      <c r="C44" s="17">
        <v>-3.86582438151112</v>
      </c>
    </row>
    <row r="45" spans="1:3" ht="12">
      <c r="A45">
        <v>36599</v>
      </c>
      <c r="B45" t="s">
        <v>61</v>
      </c>
      <c r="C45" s="17">
        <v>-4.13821858724028</v>
      </c>
    </row>
    <row r="46" spans="1:3" ht="12">
      <c r="A46">
        <v>36600</v>
      </c>
      <c r="B46" t="s">
        <v>61</v>
      </c>
      <c r="C46" s="17">
        <v>-4.13258284505278</v>
      </c>
    </row>
    <row r="47" spans="1:3" ht="12">
      <c r="A47">
        <v>36619</v>
      </c>
      <c r="B47" t="s">
        <v>61</v>
      </c>
      <c r="C47" s="17">
        <v>-3.7963168945319</v>
      </c>
    </row>
    <row r="48" spans="1:3" ht="12">
      <c r="A48">
        <v>36620</v>
      </c>
      <c r="B48" t="s">
        <v>61</v>
      </c>
      <c r="C48" s="17">
        <v>-3.8808530273444</v>
      </c>
    </row>
    <row r="49" spans="1:3" ht="12">
      <c r="A49">
        <v>36639</v>
      </c>
      <c r="B49" t="s">
        <v>61</v>
      </c>
      <c r="C49" s="17">
        <v>-3.95317838541732</v>
      </c>
    </row>
    <row r="50" spans="1:3" ht="12">
      <c r="A50">
        <v>36640</v>
      </c>
      <c r="B50" t="s">
        <v>61</v>
      </c>
      <c r="C50" s="17">
        <v>-3.42623649088607</v>
      </c>
    </row>
    <row r="51" spans="1:3" ht="12">
      <c r="A51">
        <v>36659</v>
      </c>
      <c r="B51" t="s">
        <v>61</v>
      </c>
      <c r="C51" s="17">
        <v>-3.07118473307357</v>
      </c>
    </row>
    <row r="52" spans="1:3" ht="12">
      <c r="A52">
        <v>36660</v>
      </c>
      <c r="B52" t="s">
        <v>61</v>
      </c>
      <c r="C52" s="17">
        <v>-3.13599576822981</v>
      </c>
    </row>
    <row r="53" spans="1:3" ht="12">
      <c r="A53">
        <v>36661</v>
      </c>
      <c r="B53" t="s">
        <v>61</v>
      </c>
      <c r="C53" s="17">
        <v>-2.87487304687565</v>
      </c>
    </row>
    <row r="54" spans="1:3" ht="12">
      <c r="A54">
        <v>36677</v>
      </c>
      <c r="B54" t="s">
        <v>61</v>
      </c>
      <c r="C54" s="17">
        <v>-1.23581136067774</v>
      </c>
    </row>
    <row r="55" spans="1:3" ht="12">
      <c r="A55">
        <v>36678</v>
      </c>
      <c r="B55" t="s">
        <v>61</v>
      </c>
      <c r="C55" s="17">
        <v>-1.15033593750066</v>
      </c>
    </row>
    <row r="56" spans="1:3" ht="12">
      <c r="A56">
        <v>36679</v>
      </c>
      <c r="B56" t="s">
        <v>61</v>
      </c>
      <c r="C56" s="17">
        <v>-1.09867496744858</v>
      </c>
    </row>
    <row r="57" spans="1:3" ht="12">
      <c r="A57">
        <v>36681</v>
      </c>
      <c r="B57" t="s">
        <v>61</v>
      </c>
      <c r="C57" s="17">
        <v>-0.989717285156918</v>
      </c>
    </row>
    <row r="59" spans="1:3" ht="12">
      <c r="A59">
        <v>36725</v>
      </c>
      <c r="B59" t="s">
        <v>61</v>
      </c>
      <c r="C59" s="17">
        <v>-2.74806884765695</v>
      </c>
    </row>
    <row r="60" spans="1:3" ht="12">
      <c r="A60">
        <v>36726</v>
      </c>
      <c r="B60" t="s">
        <v>61</v>
      </c>
      <c r="C60" s="17">
        <v>-2.59590380859446</v>
      </c>
    </row>
    <row r="61" spans="1:3" ht="12">
      <c r="A61">
        <v>36727</v>
      </c>
      <c r="B61" t="s">
        <v>61</v>
      </c>
      <c r="C61" s="17">
        <v>-2.56396793619862</v>
      </c>
    </row>
    <row r="62" spans="1:3" ht="12">
      <c r="A62">
        <v>36728</v>
      </c>
      <c r="B62" t="s">
        <v>61</v>
      </c>
      <c r="C62" s="17">
        <v>-2.54424283854238</v>
      </c>
    </row>
    <row r="63" spans="1:3" ht="12">
      <c r="A63">
        <v>36729</v>
      </c>
      <c r="B63" t="s">
        <v>61</v>
      </c>
      <c r="C63" s="17">
        <v>-2.49070328776113</v>
      </c>
    </row>
    <row r="64" spans="1:3" ht="12">
      <c r="A64">
        <v>36730</v>
      </c>
      <c r="B64" t="s">
        <v>61</v>
      </c>
      <c r="C64" s="17">
        <v>-2.47003889974029</v>
      </c>
    </row>
    <row r="65" spans="1:3" ht="12">
      <c r="A65">
        <v>36731</v>
      </c>
      <c r="B65" t="s">
        <v>61</v>
      </c>
      <c r="C65" s="17">
        <v>-2.46346386718821</v>
      </c>
    </row>
    <row r="66" spans="1:3" ht="12">
      <c r="A66">
        <v>36732</v>
      </c>
      <c r="B66" t="s">
        <v>61</v>
      </c>
      <c r="C66" s="17">
        <v>-2.6550791015632</v>
      </c>
    </row>
    <row r="67" spans="1:3" ht="12">
      <c r="A67">
        <v>36736</v>
      </c>
      <c r="B67" t="s">
        <v>61</v>
      </c>
      <c r="C67" s="17">
        <v>-3.02328092447987</v>
      </c>
    </row>
    <row r="68" spans="1:3" ht="12">
      <c r="A68">
        <v>36737</v>
      </c>
      <c r="B68" t="s">
        <v>61</v>
      </c>
      <c r="C68" s="17">
        <v>-3.08151692708403</v>
      </c>
    </row>
    <row r="69" spans="1:3" ht="12">
      <c r="A69">
        <v>36738</v>
      </c>
      <c r="B69" t="s">
        <v>61</v>
      </c>
      <c r="C69" s="17">
        <v>-3.1284814453132</v>
      </c>
    </row>
    <row r="70" spans="1:3" ht="12">
      <c r="A70">
        <v>36739</v>
      </c>
      <c r="B70" t="s">
        <v>61</v>
      </c>
      <c r="C70" s="17">
        <v>-3.28910009765695</v>
      </c>
    </row>
    <row r="71" spans="1:3" ht="12">
      <c r="A71">
        <v>36758</v>
      </c>
      <c r="B71" t="s">
        <v>61</v>
      </c>
      <c r="C71" s="17">
        <v>-4.18518310546937</v>
      </c>
    </row>
    <row r="72" spans="1:3" ht="12">
      <c r="A72">
        <v>36776</v>
      </c>
      <c r="B72" t="s">
        <v>61</v>
      </c>
      <c r="C72" s="17">
        <v>-4.3674054361984</v>
      </c>
    </row>
    <row r="73" spans="1:3" ht="12">
      <c r="A73">
        <v>36777</v>
      </c>
      <c r="B73" t="s">
        <v>61</v>
      </c>
      <c r="C73" s="17">
        <v>-4.23778336588589</v>
      </c>
    </row>
    <row r="74" spans="1:3" ht="12">
      <c r="A74">
        <v>36788</v>
      </c>
      <c r="B74" t="s">
        <v>61</v>
      </c>
      <c r="C74" s="17">
        <v>-3.50795475260455</v>
      </c>
    </row>
    <row r="75" spans="1:3" ht="12">
      <c r="A75">
        <v>36789</v>
      </c>
      <c r="B75" t="s">
        <v>61</v>
      </c>
      <c r="C75" s="17">
        <v>-3.45535449218788</v>
      </c>
    </row>
    <row r="76" spans="1:3" ht="12">
      <c r="A76">
        <v>36790</v>
      </c>
      <c r="B76" t="s">
        <v>61</v>
      </c>
      <c r="C76" s="17">
        <v>-3.44032584635455</v>
      </c>
    </row>
    <row r="77" spans="1:3" ht="12">
      <c r="A77">
        <v>36792</v>
      </c>
      <c r="B77" t="s">
        <v>61</v>
      </c>
      <c r="C77" s="17">
        <v>-3.38208984375038</v>
      </c>
    </row>
    <row r="78" spans="1:3" ht="12">
      <c r="A78">
        <v>36793</v>
      </c>
      <c r="B78" t="s">
        <v>61</v>
      </c>
      <c r="C78" s="17">
        <v>-3.34076106770871</v>
      </c>
    </row>
    <row r="79" spans="1:3" ht="12">
      <c r="A79">
        <v>36794</v>
      </c>
      <c r="B79" t="s">
        <v>61</v>
      </c>
      <c r="C79" s="17">
        <v>-3.2515284830733</v>
      </c>
    </row>
    <row r="80" spans="1:3" ht="12">
      <c r="A80">
        <v>36795</v>
      </c>
      <c r="B80" t="s">
        <v>61</v>
      </c>
      <c r="C80" s="17">
        <v>-3.32761100260454</v>
      </c>
    </row>
    <row r="81" spans="1:3" ht="12">
      <c r="A81">
        <v>36796</v>
      </c>
      <c r="B81" t="s">
        <v>61</v>
      </c>
      <c r="C81" s="17">
        <v>-3.35954687500038</v>
      </c>
    </row>
    <row r="82" spans="1:3" ht="12">
      <c r="A82">
        <v>36797</v>
      </c>
      <c r="B82" t="s">
        <v>61</v>
      </c>
      <c r="C82" s="17">
        <v>-3.37927197265663</v>
      </c>
    </row>
    <row r="83" spans="1:3" ht="12">
      <c r="A83">
        <v>36798</v>
      </c>
      <c r="B83" t="s">
        <v>61</v>
      </c>
      <c r="C83" s="17">
        <v>-3.27876790364621</v>
      </c>
    </row>
    <row r="84" spans="1:3" ht="12">
      <c r="A84">
        <v>36799</v>
      </c>
      <c r="B84" t="s">
        <v>61</v>
      </c>
      <c r="C84" s="17">
        <v>-3.15196370442746</v>
      </c>
    </row>
    <row r="85" spans="1:3" ht="12">
      <c r="A85">
        <v>36800</v>
      </c>
      <c r="B85" t="s">
        <v>61</v>
      </c>
      <c r="C85" s="17">
        <v>-3.18859602864621</v>
      </c>
    </row>
    <row r="86" spans="1:3" ht="12">
      <c r="A86">
        <v>36801</v>
      </c>
      <c r="B86" t="s">
        <v>61</v>
      </c>
      <c r="C86" s="17">
        <v>-3.15759944661496</v>
      </c>
    </row>
    <row r="87" spans="1:3" ht="12">
      <c r="A87">
        <v>36802</v>
      </c>
      <c r="B87" t="s">
        <v>61</v>
      </c>
      <c r="C87" s="17">
        <v>-3.11063492838579</v>
      </c>
    </row>
    <row r="88" spans="1:3" ht="12">
      <c r="A88">
        <v>36803</v>
      </c>
      <c r="B88" t="s">
        <v>61</v>
      </c>
      <c r="C88" s="17">
        <v>-3.08057763671913</v>
      </c>
    </row>
    <row r="89" spans="1:3" ht="12">
      <c r="A89">
        <v>36805</v>
      </c>
      <c r="B89" t="s">
        <v>61</v>
      </c>
      <c r="C89" s="17">
        <v>-3.16699235026079</v>
      </c>
    </row>
    <row r="90" spans="1:3" ht="12">
      <c r="A90">
        <v>36806</v>
      </c>
      <c r="B90" t="s">
        <v>61</v>
      </c>
      <c r="C90" s="17">
        <v>-3.12660286458371</v>
      </c>
    </row>
    <row r="91" spans="1:3" ht="12">
      <c r="A91">
        <v>36826</v>
      </c>
      <c r="B91" t="s">
        <v>61</v>
      </c>
      <c r="C91" s="17">
        <v>-3.11720996093788</v>
      </c>
    </row>
    <row r="92" spans="1:3" ht="12">
      <c r="A92">
        <v>36828</v>
      </c>
      <c r="B92" t="s">
        <v>61</v>
      </c>
      <c r="C92" s="17">
        <v>-3.02985595703163</v>
      </c>
    </row>
    <row r="93" spans="1:3" ht="12">
      <c r="A93">
        <v>36829</v>
      </c>
      <c r="B93" t="s">
        <v>61</v>
      </c>
      <c r="C93" s="17">
        <v>-2.98477001953163</v>
      </c>
    </row>
    <row r="94" spans="1:3" ht="12">
      <c r="A94">
        <v>36830</v>
      </c>
      <c r="B94" t="s">
        <v>61</v>
      </c>
      <c r="C94" s="17">
        <v>-2.98477001953163</v>
      </c>
    </row>
    <row r="95" spans="1:3" ht="12">
      <c r="A95">
        <v>36831</v>
      </c>
      <c r="B95" t="s">
        <v>61</v>
      </c>
      <c r="C95" s="17">
        <v>-3.02234163411497</v>
      </c>
    </row>
    <row r="96" spans="1:3" ht="12">
      <c r="A96">
        <v>36832</v>
      </c>
      <c r="B96" t="s">
        <v>61</v>
      </c>
      <c r="C96" s="17">
        <v>-3.00637369791705</v>
      </c>
    </row>
    <row r="97" spans="1:3" ht="12">
      <c r="A97">
        <v>36833</v>
      </c>
      <c r="B97" t="s">
        <v>61</v>
      </c>
      <c r="C97" s="17">
        <v>-3.05897395833371</v>
      </c>
    </row>
    <row r="98" spans="1:3" ht="12">
      <c r="A98">
        <v>36852</v>
      </c>
      <c r="B98" t="s">
        <v>61</v>
      </c>
      <c r="C98" s="17">
        <v>-3.29003938802122</v>
      </c>
    </row>
    <row r="99" spans="1:3" ht="12">
      <c r="A99">
        <v>36853</v>
      </c>
      <c r="B99" t="s">
        <v>61</v>
      </c>
      <c r="C99" s="17">
        <v>-3.39899707031288</v>
      </c>
    </row>
    <row r="100" spans="1:3" ht="12">
      <c r="A100">
        <v>36872</v>
      </c>
      <c r="B100" t="s">
        <v>61</v>
      </c>
      <c r="C100" s="17">
        <v>-3.06836686197954</v>
      </c>
    </row>
    <row r="101" spans="1:3" ht="12">
      <c r="A101">
        <v>36873</v>
      </c>
      <c r="B101" t="s">
        <v>61</v>
      </c>
      <c r="C101" s="17">
        <v>-3.01670589192746</v>
      </c>
    </row>
    <row r="102" spans="1:3" ht="12">
      <c r="A102">
        <v>36874</v>
      </c>
      <c r="B102" t="s">
        <v>61</v>
      </c>
      <c r="C102" s="17">
        <v>-2.9866486002608</v>
      </c>
    </row>
    <row r="103" spans="1:3" ht="12">
      <c r="A103">
        <v>36876</v>
      </c>
      <c r="B103" t="s">
        <v>61</v>
      </c>
      <c r="C103" s="17">
        <v>-2.78470117187539</v>
      </c>
    </row>
    <row r="104" spans="1:3" ht="12">
      <c r="A104">
        <v>36877</v>
      </c>
      <c r="B104" t="s">
        <v>61</v>
      </c>
      <c r="C104" s="17">
        <v>-2.70110432942747</v>
      </c>
    </row>
    <row r="105" spans="1:3" ht="12">
      <c r="A105">
        <v>36878</v>
      </c>
      <c r="B105" t="s">
        <v>61</v>
      </c>
      <c r="C105" s="17">
        <v>-2.54048567708372</v>
      </c>
    </row>
    <row r="106" spans="1:3" ht="12">
      <c r="A106">
        <v>36879</v>
      </c>
      <c r="B106" t="s">
        <v>61</v>
      </c>
      <c r="C106" s="17">
        <v>-2.29439160156289</v>
      </c>
    </row>
    <row r="107" spans="1:3" ht="12">
      <c r="A107">
        <v>36880</v>
      </c>
      <c r="B107" t="s">
        <v>61</v>
      </c>
      <c r="C107" s="17">
        <v>-1.92525048828164</v>
      </c>
    </row>
    <row r="108" spans="1:3" ht="12">
      <c r="A108">
        <v>36881</v>
      </c>
      <c r="B108" t="s">
        <v>61</v>
      </c>
      <c r="C108" s="17">
        <v>-1.78435693359414</v>
      </c>
    </row>
    <row r="109" spans="1:3" ht="12">
      <c r="A109">
        <v>36896</v>
      </c>
      <c r="B109" t="s">
        <v>61</v>
      </c>
      <c r="C109" s="17">
        <v>1.54542740885378</v>
      </c>
    </row>
    <row r="110" spans="1:3" ht="12">
      <c r="A110">
        <v>36897</v>
      </c>
      <c r="B110" t="s">
        <v>61</v>
      </c>
      <c r="C110" s="17">
        <v>1.6459314778642</v>
      </c>
    </row>
    <row r="111" spans="1:3" ht="12">
      <c r="A111">
        <v>36898</v>
      </c>
      <c r="B111" t="s">
        <v>61</v>
      </c>
      <c r="C111" s="17">
        <v>1.79433935546836</v>
      </c>
    </row>
    <row r="112" spans="1:3" ht="12">
      <c r="A112">
        <v>36899</v>
      </c>
      <c r="B112" t="s">
        <v>61</v>
      </c>
      <c r="C112" s="17">
        <v>1.72013541666628</v>
      </c>
    </row>
    <row r="113" spans="1:3" ht="12">
      <c r="A113">
        <v>36944</v>
      </c>
      <c r="B113" t="s">
        <v>61</v>
      </c>
      <c r="C113" s="17">
        <v>4.01294319661409</v>
      </c>
    </row>
    <row r="114" spans="1:3" ht="12">
      <c r="A114">
        <v>36945</v>
      </c>
      <c r="B114" t="s">
        <v>61</v>
      </c>
      <c r="C114" s="17">
        <v>3.99227880859326</v>
      </c>
    </row>
    <row r="115" spans="1:3" ht="12">
      <c r="A115">
        <v>36946</v>
      </c>
      <c r="B115" t="s">
        <v>61</v>
      </c>
      <c r="C115" s="17">
        <v>3.96316080729118</v>
      </c>
    </row>
    <row r="116" spans="1:3" ht="12">
      <c r="A116">
        <v>36947</v>
      </c>
      <c r="B116" t="s">
        <v>61</v>
      </c>
      <c r="C116" s="17">
        <v>3.77999918619744</v>
      </c>
    </row>
    <row r="117" spans="1:3" ht="12">
      <c r="A117">
        <v>36948</v>
      </c>
      <c r="B117" t="s">
        <v>61</v>
      </c>
      <c r="C117" s="17">
        <v>3.6917058919266</v>
      </c>
    </row>
    <row r="118" spans="1:3" ht="12">
      <c r="A118">
        <v>36949</v>
      </c>
      <c r="B118" t="s">
        <v>61</v>
      </c>
      <c r="C118" s="17">
        <v>3.68419156900994</v>
      </c>
    </row>
    <row r="119" spans="1:3" ht="12">
      <c r="A119">
        <v>36950</v>
      </c>
      <c r="B119" t="s">
        <v>61</v>
      </c>
      <c r="C119" s="17">
        <v>3.61656266275993</v>
      </c>
    </row>
    <row r="120" spans="1:3" ht="12">
      <c r="A120">
        <v>36951</v>
      </c>
      <c r="B120" t="s">
        <v>61</v>
      </c>
      <c r="C120" s="17">
        <v>3.49727278645785</v>
      </c>
    </row>
    <row r="121" spans="1:3" ht="12">
      <c r="A121">
        <v>36952</v>
      </c>
      <c r="B121" t="s">
        <v>61</v>
      </c>
      <c r="C121" s="17">
        <v>3.30471826171826</v>
      </c>
    </row>
    <row r="122" spans="1:3" ht="12">
      <c r="A122">
        <v>36953</v>
      </c>
      <c r="B122" t="s">
        <v>61</v>
      </c>
      <c r="C122" s="17">
        <v>3.19482128906201</v>
      </c>
    </row>
    <row r="123" spans="1:3" ht="12">
      <c r="A123">
        <v>36954</v>
      </c>
      <c r="B123" t="s">
        <v>61</v>
      </c>
      <c r="C123" s="17">
        <v>3.21830354817659</v>
      </c>
    </row>
    <row r="124" spans="1:3" ht="12">
      <c r="A124">
        <v>36955</v>
      </c>
      <c r="B124" t="s">
        <v>61</v>
      </c>
      <c r="C124" s="17">
        <v>3.22393929036409</v>
      </c>
    </row>
    <row r="125" spans="1:3" ht="12">
      <c r="A125">
        <v>36956</v>
      </c>
      <c r="B125" t="s">
        <v>61</v>
      </c>
      <c r="C125" s="17">
        <v>3.11779947916618</v>
      </c>
    </row>
    <row r="126" spans="1:3" ht="12">
      <c r="A126">
        <v>36957</v>
      </c>
      <c r="B126" t="s">
        <v>61</v>
      </c>
      <c r="C126" s="17">
        <v>2.95154508463493</v>
      </c>
    </row>
    <row r="127" spans="1:3" ht="12">
      <c r="A127">
        <v>36958</v>
      </c>
      <c r="B127" t="s">
        <v>61</v>
      </c>
      <c r="C127" s="17">
        <v>2.86419108072868</v>
      </c>
    </row>
    <row r="128" spans="1:3" ht="12">
      <c r="A128">
        <v>36959</v>
      </c>
      <c r="B128" t="s">
        <v>61</v>
      </c>
      <c r="C128" s="17">
        <v>2.79844075520785</v>
      </c>
    </row>
    <row r="129" spans="1:3" ht="12">
      <c r="A129">
        <v>36960</v>
      </c>
      <c r="B129" t="s">
        <v>61</v>
      </c>
      <c r="C129" s="17">
        <v>2.82004443359326</v>
      </c>
    </row>
    <row r="130" spans="1:3" ht="12">
      <c r="A130">
        <v>36966</v>
      </c>
      <c r="B130" t="s">
        <v>61</v>
      </c>
      <c r="C130" s="17">
        <v>1.11898958333286</v>
      </c>
    </row>
    <row r="131" spans="1:3" ht="12">
      <c r="A131">
        <v>36967</v>
      </c>
      <c r="B131" t="s">
        <v>61</v>
      </c>
      <c r="C131" s="17">
        <v>1.0654500325516</v>
      </c>
    </row>
    <row r="132" spans="1:3" ht="12">
      <c r="A132">
        <v>36968</v>
      </c>
      <c r="B132" t="s">
        <v>61</v>
      </c>
      <c r="C132" s="17">
        <v>1.17534700520785</v>
      </c>
    </row>
    <row r="133" spans="1:3" ht="12">
      <c r="A133">
        <v>36969</v>
      </c>
      <c r="B133" t="s">
        <v>61</v>
      </c>
      <c r="C133" s="17">
        <v>1.15562190755161</v>
      </c>
    </row>
    <row r="134" spans="1:3" ht="12">
      <c r="A134">
        <v>36984</v>
      </c>
      <c r="B134" t="s">
        <v>61</v>
      </c>
      <c r="C134" s="17">
        <v>0.198485026041187</v>
      </c>
    </row>
    <row r="135" spans="1:3" ht="12">
      <c r="A135">
        <v>36985</v>
      </c>
      <c r="B135" t="s">
        <v>61</v>
      </c>
      <c r="C135" s="17">
        <v>0.223845865884937</v>
      </c>
    </row>
    <row r="136" spans="1:3" ht="12">
      <c r="A136">
        <v>36986</v>
      </c>
      <c r="B136" t="s">
        <v>61</v>
      </c>
      <c r="C136" s="17">
        <v>0.223845865884937</v>
      </c>
    </row>
    <row r="137" spans="1:3" ht="12">
      <c r="A137">
        <v>36987</v>
      </c>
      <c r="B137" t="s">
        <v>61</v>
      </c>
      <c r="C137" s="17">
        <v>0.353467936197438</v>
      </c>
    </row>
    <row r="138" spans="1:3" ht="12">
      <c r="A138">
        <v>36988</v>
      </c>
      <c r="B138" t="s">
        <v>61</v>
      </c>
      <c r="C138" s="17">
        <v>0.396675292968271</v>
      </c>
    </row>
    <row r="139" spans="1:3" ht="12">
      <c r="A139">
        <v>37017</v>
      </c>
      <c r="B139" t="s">
        <v>61</v>
      </c>
      <c r="C139" s="17">
        <v>0.355346516926589</v>
      </c>
    </row>
    <row r="140" spans="1:3" ht="12">
      <c r="A140">
        <v>37019</v>
      </c>
      <c r="B140" t="s">
        <v>61</v>
      </c>
      <c r="C140" s="17">
        <v>0.349710774739089</v>
      </c>
    </row>
    <row r="141" spans="1:3" ht="12">
      <c r="A141">
        <v>37020</v>
      </c>
      <c r="B141" t="s">
        <v>61</v>
      </c>
      <c r="C141" s="17">
        <v>0.361921549478672</v>
      </c>
    </row>
    <row r="142" spans="1:3" ht="12">
      <c r="A142">
        <v>37022</v>
      </c>
      <c r="B142" t="s">
        <v>61</v>
      </c>
      <c r="C142" s="17">
        <v>0.498118652343255</v>
      </c>
    </row>
    <row r="143" spans="1:3" ht="12">
      <c r="A143">
        <v>37023</v>
      </c>
      <c r="B143" t="s">
        <v>61</v>
      </c>
      <c r="C143" s="17">
        <v>0.622104980468254</v>
      </c>
    </row>
    <row r="144" spans="1:3" ht="12">
      <c r="A144">
        <v>37024</v>
      </c>
      <c r="B144" t="s">
        <v>61</v>
      </c>
      <c r="C144" s="17">
        <v>0.650283691405754</v>
      </c>
    </row>
    <row r="145" spans="1:3" ht="12">
      <c r="A145">
        <v>37025</v>
      </c>
      <c r="B145" t="s">
        <v>61</v>
      </c>
      <c r="C145" s="17">
        <v>0.680340983072421</v>
      </c>
    </row>
    <row r="146" spans="1:3" ht="12">
      <c r="A146">
        <v>37026</v>
      </c>
      <c r="B146" t="s">
        <v>61</v>
      </c>
      <c r="C146" s="17">
        <v>0.603319173176588</v>
      </c>
    </row>
    <row r="147" spans="1:3" ht="12">
      <c r="A147">
        <v>37027</v>
      </c>
      <c r="B147" t="s">
        <v>61</v>
      </c>
      <c r="C147" s="17">
        <v>0.407946777343256</v>
      </c>
    </row>
    <row r="148" spans="1:3" ht="12">
      <c r="A148">
        <v>37028</v>
      </c>
      <c r="B148" t="s">
        <v>61</v>
      </c>
      <c r="C148" s="17">
        <v>0.449275553384922</v>
      </c>
    </row>
    <row r="149" spans="1:3" ht="12">
      <c r="A149">
        <v>37029</v>
      </c>
      <c r="B149" t="s">
        <v>61</v>
      </c>
      <c r="C149" s="17">
        <v>0.515965169270339</v>
      </c>
    </row>
    <row r="150" spans="1:3" ht="12">
      <c r="A150">
        <v>37030</v>
      </c>
      <c r="B150" t="s">
        <v>61</v>
      </c>
      <c r="C150" s="17">
        <v>0.453032714843256</v>
      </c>
    </row>
    <row r="151" spans="1:3" ht="12">
      <c r="A151">
        <v>37031</v>
      </c>
      <c r="B151" t="s">
        <v>61</v>
      </c>
      <c r="C151" s="17">
        <v>0.44270052083284</v>
      </c>
    </row>
    <row r="152" spans="1:3" ht="12">
      <c r="A152">
        <v>37032</v>
      </c>
      <c r="B152" t="s">
        <v>61</v>
      </c>
      <c r="C152" s="17">
        <v>0.483090006509923</v>
      </c>
    </row>
    <row r="153" spans="1:3" ht="12">
      <c r="A153">
        <v>37033</v>
      </c>
      <c r="B153" t="s">
        <v>61</v>
      </c>
      <c r="C153" s="17">
        <v>0.415461100259923</v>
      </c>
    </row>
    <row r="154" spans="1:3" ht="12">
      <c r="A154">
        <v>37034</v>
      </c>
      <c r="B154" t="s">
        <v>61</v>
      </c>
      <c r="C154" s="17">
        <v>0.38352522786409</v>
      </c>
    </row>
    <row r="155" spans="1:3" ht="12">
      <c r="A155">
        <v>37035</v>
      </c>
      <c r="B155" t="s">
        <v>61</v>
      </c>
      <c r="C155" s="17">
        <v>0.394796712239089</v>
      </c>
    </row>
    <row r="156" spans="1:3" ht="12">
      <c r="A156">
        <v>37036</v>
      </c>
      <c r="B156" t="s">
        <v>61</v>
      </c>
      <c r="C156" s="17">
        <v>0.495300781249506</v>
      </c>
    </row>
    <row r="157" spans="1:3" ht="12">
      <c r="A157">
        <v>37037</v>
      </c>
      <c r="B157" t="s">
        <v>61</v>
      </c>
      <c r="C157" s="17">
        <v>0.509390136718256</v>
      </c>
    </row>
    <row r="158" spans="1:3" ht="12">
      <c r="A158">
        <v>37039</v>
      </c>
      <c r="B158" t="s">
        <v>61</v>
      </c>
      <c r="C158" s="17">
        <v>0.372253743489089</v>
      </c>
    </row>
    <row r="159" spans="1:3" ht="12">
      <c r="A159">
        <v>37040</v>
      </c>
      <c r="B159" t="s">
        <v>61</v>
      </c>
      <c r="C159" s="17">
        <v>0.264235351562006</v>
      </c>
    </row>
    <row r="160" spans="1:3" ht="12">
      <c r="A160">
        <v>37041</v>
      </c>
      <c r="B160" t="s">
        <v>61</v>
      </c>
      <c r="C160" s="17">
        <v>0.222906575520339</v>
      </c>
    </row>
    <row r="161" spans="1:3" ht="12">
      <c r="A161">
        <v>37042</v>
      </c>
      <c r="B161" t="s">
        <v>61</v>
      </c>
      <c r="C161" s="17">
        <v>0.242631673176589</v>
      </c>
    </row>
    <row r="162" spans="1:3" ht="12">
      <c r="A162">
        <v>37057</v>
      </c>
      <c r="B162" t="s">
        <v>61</v>
      </c>
      <c r="C162" s="17">
        <v>-0.41675016276091</v>
      </c>
    </row>
    <row r="163" spans="1:3" ht="12">
      <c r="A163">
        <v>37059</v>
      </c>
      <c r="B163" t="s">
        <v>61</v>
      </c>
      <c r="C163" s="17">
        <v>-0.116177246094244</v>
      </c>
    </row>
    <row r="164" spans="1:3" ht="12">
      <c r="A164">
        <v>37060</v>
      </c>
      <c r="B164" t="s">
        <v>61</v>
      </c>
      <c r="C164" s="17">
        <v>-0.307792480469244</v>
      </c>
    </row>
    <row r="165" spans="1:3" ht="12">
      <c r="A165">
        <v>37061</v>
      </c>
      <c r="B165" t="s">
        <v>61</v>
      </c>
      <c r="C165" s="17">
        <v>-0.333153320312994</v>
      </c>
    </row>
    <row r="166" spans="1:3" ht="12">
      <c r="A166">
        <v>37062</v>
      </c>
      <c r="B166" t="s">
        <v>61</v>
      </c>
      <c r="C166" s="17">
        <v>-0.354756998698411</v>
      </c>
    </row>
    <row r="167" spans="1:3" ht="12">
      <c r="A167">
        <v>37063</v>
      </c>
      <c r="B167" t="s">
        <v>61</v>
      </c>
      <c r="C167" s="17">
        <v>-0.360392740885911</v>
      </c>
    </row>
    <row r="168" spans="1:3" ht="12">
      <c r="A168">
        <v>37064</v>
      </c>
      <c r="B168" t="s">
        <v>61</v>
      </c>
      <c r="C168" s="17">
        <v>-0.361332031250494</v>
      </c>
    </row>
    <row r="169" spans="1:3" ht="12">
      <c r="A169">
        <v>37083</v>
      </c>
      <c r="B169" t="s">
        <v>61</v>
      </c>
      <c r="C169" s="17">
        <v>-0.258949381510911</v>
      </c>
    </row>
    <row r="170" spans="1:3" ht="12">
      <c r="A170">
        <v>37084</v>
      </c>
      <c r="B170" t="s">
        <v>61</v>
      </c>
      <c r="C170" s="17">
        <v>-0.315306803385911</v>
      </c>
    </row>
    <row r="171" spans="1:3" ht="12">
      <c r="A171">
        <v>37103</v>
      </c>
      <c r="B171" t="s">
        <v>61</v>
      </c>
      <c r="C171" s="17">
        <v>0.304624837239088</v>
      </c>
    </row>
    <row r="172" spans="1:3" ht="12">
      <c r="A172">
        <v>37104</v>
      </c>
      <c r="B172" t="s">
        <v>61</v>
      </c>
      <c r="C172" s="17">
        <v>0.245449544270339</v>
      </c>
    </row>
    <row r="173" spans="1:3" ht="12">
      <c r="A173">
        <v>37105</v>
      </c>
      <c r="B173" t="s">
        <v>61</v>
      </c>
      <c r="C173" s="17">
        <v>0.288656901041172</v>
      </c>
    </row>
    <row r="174" spans="1:3" ht="12">
      <c r="A174">
        <v>37106</v>
      </c>
      <c r="B174" t="s">
        <v>61</v>
      </c>
      <c r="C174" s="17">
        <v>0.435186197916172</v>
      </c>
    </row>
    <row r="175" spans="1:3" ht="12">
      <c r="A175">
        <v>37121</v>
      </c>
      <c r="B175" t="s">
        <v>61</v>
      </c>
      <c r="C175" s="17">
        <v>3.72176318359325</v>
      </c>
    </row>
    <row r="176" spans="1:3" ht="12">
      <c r="A176">
        <v>37122</v>
      </c>
      <c r="B176" t="s">
        <v>61</v>
      </c>
      <c r="C176" s="17">
        <v>3.67573795572867</v>
      </c>
    </row>
    <row r="177" spans="1:3" ht="12">
      <c r="A177">
        <v>37123</v>
      </c>
      <c r="B177" t="s">
        <v>61</v>
      </c>
      <c r="C177" s="17">
        <v>3.76309195963492</v>
      </c>
    </row>
    <row r="178" spans="1:3" ht="12">
      <c r="A178">
        <v>37125</v>
      </c>
      <c r="B178" t="s">
        <v>61</v>
      </c>
      <c r="C178" s="17">
        <v>3.41931168619741</v>
      </c>
    </row>
    <row r="179" spans="1:3" ht="12">
      <c r="A179">
        <v>37126</v>
      </c>
      <c r="B179" t="s">
        <v>61</v>
      </c>
      <c r="C179" s="17">
        <v>3.34510774739533</v>
      </c>
    </row>
    <row r="180" spans="1:3" ht="12">
      <c r="A180">
        <v>37127</v>
      </c>
      <c r="B180" t="s">
        <v>61</v>
      </c>
      <c r="C180" s="17">
        <v>3.25399658203074</v>
      </c>
    </row>
    <row r="181" spans="1:3" ht="12">
      <c r="A181">
        <v>37128</v>
      </c>
      <c r="B181" t="s">
        <v>61</v>
      </c>
      <c r="C181" s="17">
        <v>3.29626464843699</v>
      </c>
    </row>
    <row r="182" spans="1:3" ht="12">
      <c r="A182">
        <v>37129</v>
      </c>
      <c r="B182" t="s">
        <v>61</v>
      </c>
      <c r="C182" s="17">
        <v>3.37140787760367</v>
      </c>
    </row>
    <row r="183" spans="1:3" ht="12">
      <c r="A183">
        <v>37138</v>
      </c>
      <c r="B183" t="s">
        <v>61</v>
      </c>
      <c r="C183" s="17">
        <v>2.85198030598905</v>
      </c>
    </row>
    <row r="184" spans="1:3" ht="12">
      <c r="A184">
        <v>37139</v>
      </c>
      <c r="B184" t="s">
        <v>61</v>
      </c>
      <c r="C184" s="17">
        <v>2.81253011067655</v>
      </c>
    </row>
    <row r="185" spans="1:3" ht="12">
      <c r="A185">
        <v>37147</v>
      </c>
      <c r="B185" t="s">
        <v>61</v>
      </c>
      <c r="C185" s="17">
        <v>2.38984944661405</v>
      </c>
    </row>
    <row r="186" spans="1:3" ht="12">
      <c r="A186">
        <v>37148</v>
      </c>
      <c r="B186" t="s">
        <v>61</v>
      </c>
      <c r="C186" s="17">
        <v>-0.227952799479704</v>
      </c>
    </row>
    <row r="187" spans="1:3" ht="12">
      <c r="A187">
        <v>37149</v>
      </c>
      <c r="B187" t="s">
        <v>61</v>
      </c>
      <c r="C187" s="17">
        <v>-0.18756331380262</v>
      </c>
    </row>
    <row r="188" spans="1:3" ht="12">
      <c r="A188">
        <v>37150</v>
      </c>
      <c r="B188" t="s">
        <v>61</v>
      </c>
      <c r="C188" s="17">
        <v>-0.14811311849012</v>
      </c>
    </row>
    <row r="189" spans="1:3" ht="12">
      <c r="A189">
        <v>37152</v>
      </c>
      <c r="B189" t="s">
        <v>61</v>
      </c>
      <c r="C189" s="17">
        <v>-0.191320475260954</v>
      </c>
    </row>
    <row r="190" spans="1:3" ht="12">
      <c r="A190">
        <v>37153</v>
      </c>
      <c r="B190" t="s">
        <v>61</v>
      </c>
      <c r="C190" s="17">
        <v>-0.20728841145887</v>
      </c>
    </row>
    <row r="191" spans="1:3" ht="12">
      <c r="A191">
        <v>37154</v>
      </c>
      <c r="B191" t="s">
        <v>61</v>
      </c>
      <c r="C191" s="17">
        <v>-0.25801009114637</v>
      </c>
    </row>
    <row r="192" spans="1:3" ht="12">
      <c r="A192">
        <v>37155</v>
      </c>
      <c r="B192" t="s">
        <v>61</v>
      </c>
      <c r="C192" s="17">
        <v>-0.30591389974012</v>
      </c>
    </row>
    <row r="193" spans="1:3" ht="12">
      <c r="A193">
        <v>37156</v>
      </c>
      <c r="B193" t="s">
        <v>61</v>
      </c>
      <c r="C193" s="17">
        <v>-0.329396158854704</v>
      </c>
    </row>
    <row r="194" spans="1:3" ht="12">
      <c r="A194">
        <v>37157</v>
      </c>
      <c r="B194" t="s">
        <v>61</v>
      </c>
      <c r="C194" s="17">
        <v>-0.211045572917204</v>
      </c>
    </row>
    <row r="195" spans="1:3" ht="12">
      <c r="A195">
        <v>37158</v>
      </c>
      <c r="B195" t="s">
        <v>61</v>
      </c>
      <c r="C195" s="17">
        <v>0.00311263020779528</v>
      </c>
    </row>
    <row r="196" spans="1:3" ht="12">
      <c r="A196">
        <v>37159</v>
      </c>
      <c r="B196" t="s">
        <v>61</v>
      </c>
      <c r="C196" s="17">
        <v>0.100798828124461</v>
      </c>
    </row>
    <row r="197" spans="1:3" ht="12">
      <c r="A197">
        <v>37160</v>
      </c>
      <c r="B197" t="s">
        <v>61</v>
      </c>
      <c r="C197" s="17">
        <v>0.145884765624461</v>
      </c>
    </row>
    <row r="198" spans="1:3" ht="12">
      <c r="A198">
        <v>37161</v>
      </c>
      <c r="B198" t="s">
        <v>61</v>
      </c>
      <c r="C198" s="17">
        <v>0.288656901041128</v>
      </c>
    </row>
    <row r="199" spans="1:3" ht="12">
      <c r="A199">
        <v>37162</v>
      </c>
      <c r="B199" t="s">
        <v>61</v>
      </c>
      <c r="C199" s="17">
        <v>0.177820638020295</v>
      </c>
    </row>
    <row r="200" spans="1:3" ht="12">
      <c r="A200">
        <v>37163</v>
      </c>
      <c r="B200" t="s">
        <v>61</v>
      </c>
      <c r="C200" s="17">
        <v>0.0942237955723787</v>
      </c>
    </row>
    <row r="201" spans="1:3" ht="12">
      <c r="A201">
        <v>37164</v>
      </c>
      <c r="B201" t="s">
        <v>61</v>
      </c>
      <c r="C201" s="17">
        <v>-0.0278839518234544</v>
      </c>
    </row>
    <row r="202" spans="1:3" ht="12">
      <c r="A202">
        <v>37165</v>
      </c>
      <c r="B202" t="s">
        <v>61</v>
      </c>
      <c r="C202" s="17">
        <v>-0.112420084635954</v>
      </c>
    </row>
    <row r="203" spans="1:3" ht="12">
      <c r="A203">
        <v>37166</v>
      </c>
      <c r="B203" t="s">
        <v>61</v>
      </c>
      <c r="C203" s="17">
        <v>-0.0851806640630378</v>
      </c>
    </row>
    <row r="204" spans="1:3" ht="12">
      <c r="A204">
        <v>37167</v>
      </c>
      <c r="B204" t="s">
        <v>61</v>
      </c>
      <c r="C204" s="17">
        <v>-0.180988281250537</v>
      </c>
    </row>
    <row r="205" spans="1:3" ht="12">
      <c r="A205">
        <v>37169</v>
      </c>
      <c r="B205" t="s">
        <v>61</v>
      </c>
      <c r="C205" s="17">
        <v>-0.233588541667205</v>
      </c>
    </row>
    <row r="206" spans="1:3" ht="12">
      <c r="A206">
        <v>37170</v>
      </c>
      <c r="B206" t="s">
        <v>61</v>
      </c>
      <c r="C206" s="17">
        <v>-0.330335449219288</v>
      </c>
    </row>
    <row r="207" spans="1:3" ht="12">
      <c r="A207">
        <v>37189</v>
      </c>
      <c r="B207" t="s">
        <v>61</v>
      </c>
      <c r="C207" s="17">
        <v>-0.106784342448454</v>
      </c>
    </row>
    <row r="208" spans="1:3" ht="12">
      <c r="A208">
        <v>37190</v>
      </c>
      <c r="B208" t="s">
        <v>61</v>
      </c>
      <c r="C208" s="17">
        <v>-0.0889378255213711</v>
      </c>
    </row>
    <row r="209" spans="1:3" ht="12">
      <c r="A209">
        <v>37209</v>
      </c>
      <c r="B209" t="s">
        <v>61</v>
      </c>
      <c r="C209" s="17">
        <v>-0.0663948567713725</v>
      </c>
    </row>
    <row r="210" spans="1:3" ht="12">
      <c r="A210">
        <v>37210</v>
      </c>
      <c r="B210" t="s">
        <v>61</v>
      </c>
      <c r="C210" s="17">
        <v>-0.00252311197970584</v>
      </c>
    </row>
    <row r="211" spans="1:3" ht="12">
      <c r="A211">
        <v>37229</v>
      </c>
      <c r="B211" t="s">
        <v>61</v>
      </c>
      <c r="C211" s="17">
        <v>-1.18790755208387</v>
      </c>
    </row>
    <row r="212" spans="1:3" ht="12">
      <c r="A212">
        <v>37230</v>
      </c>
      <c r="B212" t="s">
        <v>61</v>
      </c>
      <c r="C212" s="17">
        <v>-1.21232910156304</v>
      </c>
    </row>
    <row r="213" spans="1:3" ht="12">
      <c r="A213">
        <v>37231</v>
      </c>
      <c r="B213" t="s">
        <v>61</v>
      </c>
      <c r="C213" s="17">
        <v>-1.10337141927137</v>
      </c>
    </row>
    <row r="214" spans="1:3" ht="12">
      <c r="A214">
        <v>37232</v>
      </c>
      <c r="B214" t="s">
        <v>61</v>
      </c>
      <c r="C214" s="17">
        <v>-1.08928206380262</v>
      </c>
    </row>
    <row r="215" spans="1:3" ht="12">
      <c r="A215">
        <v>37247</v>
      </c>
      <c r="B215" t="s">
        <v>61</v>
      </c>
      <c r="C215" s="17">
        <v>0.721669759114042</v>
      </c>
    </row>
    <row r="216" spans="1:3" ht="12">
      <c r="A216">
        <v>37248</v>
      </c>
      <c r="B216" t="s">
        <v>61</v>
      </c>
      <c r="C216" s="17">
        <v>0.787420084634875</v>
      </c>
    </row>
    <row r="217" spans="1:3" ht="12">
      <c r="A217">
        <v>37250</v>
      </c>
      <c r="B217" t="s">
        <v>61</v>
      </c>
      <c r="C217" s="17">
        <v>0.876652669270293</v>
      </c>
    </row>
    <row r="218" spans="1:3" ht="12">
      <c r="A218">
        <v>37251</v>
      </c>
      <c r="B218" t="s">
        <v>61</v>
      </c>
      <c r="C218" s="17">
        <v>1.04008919270779</v>
      </c>
    </row>
    <row r="219" spans="1:3" ht="12">
      <c r="A219">
        <v>37252</v>
      </c>
      <c r="B219" t="s">
        <v>61</v>
      </c>
      <c r="C219" s="17">
        <v>1.18473990885362</v>
      </c>
    </row>
    <row r="220" spans="1:3" ht="12">
      <c r="A220">
        <v>37253</v>
      </c>
      <c r="B220" t="s">
        <v>61</v>
      </c>
      <c r="C220" s="17">
        <v>1.33220849609321</v>
      </c>
    </row>
    <row r="221" spans="1:3" ht="12">
      <c r="A221">
        <v>37254</v>
      </c>
      <c r="B221" t="s">
        <v>61</v>
      </c>
      <c r="C221" s="17">
        <v>1.55763818359321</v>
      </c>
    </row>
    <row r="222" spans="1:3" ht="12">
      <c r="A222">
        <v>37255</v>
      </c>
      <c r="B222" t="s">
        <v>61</v>
      </c>
      <c r="C222" s="17">
        <v>1.69571386718696</v>
      </c>
    </row>
    <row r="223" spans="1:3" ht="12">
      <c r="A223">
        <v>37256</v>
      </c>
      <c r="B223" t="s">
        <v>61</v>
      </c>
      <c r="C223" s="17">
        <v>1.81594303385363</v>
      </c>
    </row>
    <row r="224" spans="1:3" ht="12">
      <c r="A224">
        <v>37257</v>
      </c>
      <c r="B224" t="s">
        <v>61</v>
      </c>
      <c r="C224" s="17">
        <v>1.96716878255154</v>
      </c>
    </row>
    <row r="225" spans="1:3" ht="12">
      <c r="A225">
        <v>37259</v>
      </c>
      <c r="B225" t="s">
        <v>61</v>
      </c>
      <c r="C225" s="17">
        <v>2.35603499348904</v>
      </c>
    </row>
    <row r="226" spans="1:3" ht="12">
      <c r="A226">
        <v>37260</v>
      </c>
      <c r="B226" t="s">
        <v>61</v>
      </c>
      <c r="C226" s="17">
        <v>2.40018164062446</v>
      </c>
    </row>
    <row r="228" spans="1:3" ht="12">
      <c r="A228">
        <v>38199</v>
      </c>
      <c r="B228" t="s">
        <v>61</v>
      </c>
      <c r="C228" s="17">
        <v>2.69511881510114</v>
      </c>
    </row>
    <row r="229" spans="1:3" ht="12">
      <c r="A229">
        <v>38200</v>
      </c>
      <c r="B229" t="s">
        <v>61</v>
      </c>
      <c r="C229" s="17">
        <v>2.5683146158824</v>
      </c>
    </row>
    <row r="230" spans="1:3" ht="12">
      <c r="A230">
        <v>38201</v>
      </c>
      <c r="B230" t="s">
        <v>61</v>
      </c>
      <c r="C230" s="17">
        <v>1.76991780598656</v>
      </c>
    </row>
    <row r="231" spans="1:3" ht="12">
      <c r="A231">
        <v>38202</v>
      </c>
      <c r="B231" t="s">
        <v>61</v>
      </c>
      <c r="C231" s="17">
        <v>1.67692805989281</v>
      </c>
    </row>
    <row r="232" spans="1:3" ht="12">
      <c r="A232">
        <v>38224</v>
      </c>
      <c r="B232" t="s">
        <v>61</v>
      </c>
      <c r="C232" s="17">
        <v>3.43715820312196</v>
      </c>
    </row>
    <row r="233" spans="1:3" ht="12">
      <c r="A233">
        <v>38226</v>
      </c>
      <c r="B233" t="s">
        <v>61</v>
      </c>
      <c r="C233" s="17">
        <v>3.32444335937195</v>
      </c>
    </row>
    <row r="234" spans="1:3" ht="12">
      <c r="A234">
        <v>38227</v>
      </c>
      <c r="B234" t="s">
        <v>61</v>
      </c>
      <c r="C234" s="17">
        <v>3.44842968749696</v>
      </c>
    </row>
    <row r="235" spans="1:3" ht="12">
      <c r="A235">
        <v>38228</v>
      </c>
      <c r="B235" t="s">
        <v>61</v>
      </c>
      <c r="C235" s="17">
        <v>2.66975797525737</v>
      </c>
    </row>
    <row r="236" spans="1:3" ht="12">
      <c r="A236">
        <v>38229</v>
      </c>
      <c r="B236" t="s">
        <v>61</v>
      </c>
      <c r="C236" s="17">
        <v>2.37388151041363</v>
      </c>
    </row>
    <row r="237" spans="1:3" ht="12">
      <c r="A237">
        <v>38230</v>
      </c>
      <c r="B237" t="s">
        <v>61</v>
      </c>
      <c r="C237" s="17">
        <v>2.20199137369488</v>
      </c>
    </row>
    <row r="238" spans="1:3" ht="12">
      <c r="A238">
        <v>38231</v>
      </c>
      <c r="B238" t="s">
        <v>61</v>
      </c>
      <c r="C238" s="17">
        <v>2.06109781900738</v>
      </c>
    </row>
    <row r="239" spans="1:3" ht="12">
      <c r="A239">
        <v>38249</v>
      </c>
      <c r="B239" t="s">
        <v>61</v>
      </c>
      <c r="C239" s="17">
        <v>-0.360392740888447</v>
      </c>
    </row>
    <row r="240" spans="1:3" ht="12">
      <c r="A240">
        <v>38250</v>
      </c>
      <c r="B240" t="s">
        <v>61</v>
      </c>
      <c r="C240" s="17">
        <v>0.106434570309468</v>
      </c>
    </row>
    <row r="241" spans="1:3" ht="12">
      <c r="A241">
        <v>38251</v>
      </c>
      <c r="B241" t="s">
        <v>61</v>
      </c>
      <c r="C241" s="17">
        <v>0.290535481767802</v>
      </c>
    </row>
    <row r="242" spans="1:3" ht="12">
      <c r="A242">
        <v>38252</v>
      </c>
      <c r="B242" t="s">
        <v>61</v>
      </c>
      <c r="C242" s="17">
        <v>0.538508138017802</v>
      </c>
    </row>
    <row r="243" spans="1:3" ht="12">
      <c r="A243">
        <v>38253</v>
      </c>
      <c r="B243" t="s">
        <v>61</v>
      </c>
      <c r="C243" s="17">
        <v>0.816538085934467</v>
      </c>
    </row>
    <row r="244" spans="1:3" ht="12">
      <c r="A244">
        <v>38254</v>
      </c>
      <c r="B244" t="s">
        <v>61</v>
      </c>
      <c r="C244" s="17">
        <v>1.00721402994488</v>
      </c>
    </row>
    <row r="245" spans="1:3" ht="12">
      <c r="A245">
        <v>38255</v>
      </c>
      <c r="B245" t="s">
        <v>61</v>
      </c>
      <c r="C245" s="17">
        <v>1.1753470052053</v>
      </c>
    </row>
    <row r="246" spans="1:3" ht="12">
      <c r="A246">
        <v>38256</v>
      </c>
      <c r="B246" t="s">
        <v>61</v>
      </c>
      <c r="C246" s="17">
        <v>1.36320507812197</v>
      </c>
    </row>
    <row r="247" spans="1:3" ht="12">
      <c r="A247">
        <v>38263</v>
      </c>
      <c r="B247" t="s">
        <v>61</v>
      </c>
      <c r="C247" s="17">
        <v>0.952735188799047</v>
      </c>
    </row>
    <row r="248" spans="1:3" ht="12">
      <c r="A248">
        <v>38269</v>
      </c>
      <c r="B248" t="s">
        <v>61</v>
      </c>
      <c r="C248" s="17">
        <v>0.977156738278207</v>
      </c>
    </row>
    <row r="249" spans="1:3" ht="12">
      <c r="A249">
        <v>38270</v>
      </c>
      <c r="B249" t="s">
        <v>61</v>
      </c>
      <c r="C249" s="17">
        <v>0.728244791663622</v>
      </c>
    </row>
    <row r="250" spans="1:3" ht="12">
      <c r="A250">
        <v>38271</v>
      </c>
      <c r="B250" t="s">
        <v>61</v>
      </c>
      <c r="C250" s="17">
        <v>0.475575683590707</v>
      </c>
    </row>
    <row r="251" spans="1:3" ht="12">
      <c r="A251">
        <v>38272</v>
      </c>
      <c r="B251" t="s">
        <v>61</v>
      </c>
      <c r="C251" s="17">
        <v>0.392918131507374</v>
      </c>
    </row>
    <row r="252" spans="1:3" ht="12">
      <c r="A252">
        <v>38277</v>
      </c>
      <c r="B252" t="s">
        <v>61</v>
      </c>
      <c r="C252" s="17">
        <v>0.578897623694875</v>
      </c>
    </row>
    <row r="253" spans="1:3" ht="12">
      <c r="A253">
        <v>38293</v>
      </c>
      <c r="B253" t="s">
        <v>61</v>
      </c>
      <c r="C253" s="17">
        <v>0.896377766924025</v>
      </c>
    </row>
    <row r="254" spans="1:3" ht="12">
      <c r="A254">
        <v>38294</v>
      </c>
      <c r="B254" t="s">
        <v>61</v>
      </c>
      <c r="C254" s="17">
        <v>0.809023763017774</v>
      </c>
    </row>
    <row r="255" spans="1:3" ht="12">
      <c r="A255">
        <v>38295</v>
      </c>
      <c r="B255" t="s">
        <v>61</v>
      </c>
      <c r="C255" s="17">
        <v>0.723548339840692</v>
      </c>
    </row>
    <row r="256" spans="1:3" ht="12">
      <c r="A256">
        <v>38296</v>
      </c>
      <c r="B256" t="s">
        <v>61</v>
      </c>
      <c r="C256" s="17">
        <v>0.667190917965691</v>
      </c>
    </row>
    <row r="257" spans="1:3" ht="12">
      <c r="A257">
        <v>38305</v>
      </c>
      <c r="B257" t="s">
        <v>61</v>
      </c>
      <c r="C257" s="17">
        <v>1.34723714192402</v>
      </c>
    </row>
    <row r="258" spans="1:3" ht="12">
      <c r="A258">
        <v>38306</v>
      </c>
      <c r="B258" t="s">
        <v>61</v>
      </c>
      <c r="C258" s="17">
        <v>1.53415592447611</v>
      </c>
    </row>
    <row r="259" spans="1:3" ht="12">
      <c r="A259">
        <v>38307</v>
      </c>
      <c r="B259" t="s">
        <v>61</v>
      </c>
      <c r="C259" s="17">
        <v>1.66753515624694</v>
      </c>
    </row>
    <row r="260" spans="1:3" ht="12">
      <c r="A260">
        <v>38323</v>
      </c>
      <c r="B260" t="s">
        <v>61</v>
      </c>
      <c r="C260" s="17">
        <v>3.22863574218587</v>
      </c>
    </row>
    <row r="261" spans="1:3" ht="12">
      <c r="A261">
        <v>38324</v>
      </c>
      <c r="B261" t="s">
        <v>61</v>
      </c>
      <c r="C261" s="17">
        <v>3.17979264322753</v>
      </c>
    </row>
    <row r="262" spans="1:3" ht="12">
      <c r="A262">
        <v>38325</v>
      </c>
      <c r="B262" t="s">
        <v>61</v>
      </c>
      <c r="C262" s="17">
        <v>3.01353824869629</v>
      </c>
    </row>
    <row r="263" spans="1:3" ht="12">
      <c r="A263">
        <v>38326</v>
      </c>
      <c r="B263" t="s">
        <v>61</v>
      </c>
      <c r="C263" s="17">
        <v>2.91679134114421</v>
      </c>
    </row>
    <row r="264" spans="1:3" ht="12">
      <c r="A264">
        <v>38327</v>
      </c>
      <c r="B264" t="s">
        <v>61</v>
      </c>
      <c r="C264" s="17">
        <v>2.94215218098796</v>
      </c>
    </row>
    <row r="265" spans="1:3" ht="12">
      <c r="A265">
        <v>38328</v>
      </c>
      <c r="B265" t="s">
        <v>61</v>
      </c>
      <c r="C265" s="17">
        <v>2.74020475260254</v>
      </c>
    </row>
    <row r="266" spans="1:3" ht="12">
      <c r="A266">
        <v>38337</v>
      </c>
      <c r="B266" t="s">
        <v>61</v>
      </c>
      <c r="C266" s="17">
        <v>2.04512988281089</v>
      </c>
    </row>
    <row r="267" spans="1:3" ht="12">
      <c r="A267">
        <v>38338</v>
      </c>
      <c r="B267" t="s">
        <v>61</v>
      </c>
      <c r="C267" s="17">
        <v>1.95120084635255</v>
      </c>
    </row>
    <row r="268" spans="1:3" ht="12">
      <c r="A268">
        <v>38339</v>
      </c>
      <c r="B268" t="s">
        <v>61</v>
      </c>
      <c r="C268" s="17">
        <v>1.97092594400881</v>
      </c>
    </row>
    <row r="269" spans="1:3" ht="12">
      <c r="A269">
        <v>38340</v>
      </c>
      <c r="B269" t="s">
        <v>61</v>
      </c>
      <c r="C269" s="17">
        <v>1.89860058593589</v>
      </c>
    </row>
    <row r="270" spans="1:3" ht="12">
      <c r="A270">
        <v>38358</v>
      </c>
      <c r="B270" t="s">
        <v>61</v>
      </c>
      <c r="C270" s="17">
        <v>2.48189990234214</v>
      </c>
    </row>
    <row r="271" spans="1:3" ht="12">
      <c r="A271">
        <v>38359</v>
      </c>
      <c r="B271" t="s">
        <v>61</v>
      </c>
      <c r="C271" s="17">
        <v>2.4330568033838</v>
      </c>
    </row>
    <row r="272" spans="1:3" ht="12">
      <c r="A272">
        <v>38360</v>
      </c>
      <c r="B272" t="s">
        <v>61</v>
      </c>
      <c r="C272" s="17">
        <v>2.36448860676922</v>
      </c>
    </row>
    <row r="273" spans="1:3" ht="12">
      <c r="A273">
        <v>38361</v>
      </c>
      <c r="B273" t="s">
        <v>61</v>
      </c>
      <c r="C273" s="17">
        <v>2.2527130533838</v>
      </c>
    </row>
    <row r="274" spans="1:3" ht="12">
      <c r="A274">
        <v>38378</v>
      </c>
      <c r="B274" t="s">
        <v>61</v>
      </c>
      <c r="C274" s="17">
        <v>2.12121240234213</v>
      </c>
    </row>
    <row r="275" spans="1:3" ht="12">
      <c r="A275">
        <v>38379</v>
      </c>
      <c r="B275" t="s">
        <v>61</v>
      </c>
      <c r="C275" s="17">
        <v>2.0160118815088</v>
      </c>
    </row>
    <row r="276" spans="1:3" ht="12">
      <c r="A276">
        <v>38380</v>
      </c>
      <c r="B276" t="s">
        <v>61</v>
      </c>
      <c r="C276" s="17">
        <v>1.9314757486963</v>
      </c>
    </row>
    <row r="277" spans="1:3" ht="12">
      <c r="A277">
        <v>38392</v>
      </c>
      <c r="B277" t="s">
        <v>61</v>
      </c>
      <c r="C277" s="17">
        <v>2.60212906900859</v>
      </c>
    </row>
    <row r="278" spans="1:3" ht="12">
      <c r="A278">
        <v>38393</v>
      </c>
      <c r="B278" t="s">
        <v>61</v>
      </c>
      <c r="C278" s="17">
        <v>2.69324023437317</v>
      </c>
    </row>
    <row r="279" spans="1:3" ht="12">
      <c r="A279">
        <v>38394</v>
      </c>
      <c r="B279" t="s">
        <v>61</v>
      </c>
      <c r="C279" s="17">
        <v>2.79938004557109</v>
      </c>
    </row>
    <row r="280" spans="1:3" ht="12">
      <c r="A280">
        <v>38395</v>
      </c>
      <c r="B280" t="s">
        <v>61</v>
      </c>
      <c r="C280" s="17">
        <v>2.85198030598776</v>
      </c>
    </row>
    <row r="281" spans="1:3" ht="12">
      <c r="A281">
        <v>38407</v>
      </c>
      <c r="B281" t="s">
        <v>61</v>
      </c>
      <c r="C281" s="17">
        <v>2.88391617838359</v>
      </c>
    </row>
    <row r="282" spans="1:3" ht="12">
      <c r="A282">
        <v>38408</v>
      </c>
      <c r="B282" t="s">
        <v>61</v>
      </c>
      <c r="C282" s="17">
        <v>2.94309147135234</v>
      </c>
    </row>
    <row r="283" spans="1:3" ht="12">
      <c r="A283">
        <v>38409</v>
      </c>
      <c r="B283" t="s">
        <v>61</v>
      </c>
      <c r="C283" s="17">
        <v>2.93839501952943</v>
      </c>
    </row>
    <row r="284" spans="1:3" ht="12">
      <c r="A284">
        <v>38410</v>
      </c>
      <c r="B284" t="s">
        <v>61</v>
      </c>
      <c r="C284" s="17">
        <v>2.91866992187318</v>
      </c>
    </row>
    <row r="285" spans="1:3" ht="12">
      <c r="A285">
        <v>38411</v>
      </c>
      <c r="B285" t="s">
        <v>61</v>
      </c>
      <c r="C285" s="17">
        <v>2.98348095702943</v>
      </c>
    </row>
    <row r="286" spans="1:3" ht="12">
      <c r="A286">
        <v>38412</v>
      </c>
      <c r="B286" t="s">
        <v>61</v>
      </c>
      <c r="C286" s="17">
        <v>3.03795979817526</v>
      </c>
    </row>
    <row r="287" spans="1:3" ht="12">
      <c r="A287">
        <v>38429</v>
      </c>
      <c r="B287" t="s">
        <v>61</v>
      </c>
      <c r="C287" s="17">
        <v>2.05264420572734</v>
      </c>
    </row>
    <row r="288" spans="1:3" ht="12">
      <c r="A288">
        <v>38430</v>
      </c>
      <c r="B288" t="s">
        <v>61</v>
      </c>
      <c r="C288" s="17">
        <v>2.03855485025859</v>
      </c>
    </row>
    <row r="289" spans="1:3" ht="12">
      <c r="A289">
        <v>38431</v>
      </c>
      <c r="B289" t="s">
        <v>61</v>
      </c>
      <c r="C289" s="17">
        <v>2.00098323567526</v>
      </c>
    </row>
    <row r="290" spans="1:3" ht="12">
      <c r="A290">
        <v>38437</v>
      </c>
      <c r="B290" t="s">
        <v>61</v>
      </c>
      <c r="C290" s="17">
        <v>2.9374557291648</v>
      </c>
    </row>
    <row r="291" spans="1:3" ht="12">
      <c r="A291">
        <v>38438</v>
      </c>
      <c r="B291" t="s">
        <v>61</v>
      </c>
      <c r="C291" s="17">
        <v>2.96375585937313</v>
      </c>
    </row>
    <row r="292" spans="1:3" ht="12">
      <c r="A292">
        <v>38439</v>
      </c>
      <c r="B292" t="s">
        <v>61</v>
      </c>
      <c r="C292" s="17">
        <v>2.21514143880022</v>
      </c>
    </row>
    <row r="293" spans="1:3" ht="12">
      <c r="A293">
        <v>38440</v>
      </c>
      <c r="B293" t="s">
        <v>61</v>
      </c>
      <c r="C293" s="17">
        <v>2.12309098307105</v>
      </c>
    </row>
    <row r="294" spans="1:3" ht="12">
      <c r="A294">
        <v>38441</v>
      </c>
      <c r="B294" t="s">
        <v>61</v>
      </c>
      <c r="C294" s="17">
        <v>2.0695514322898</v>
      </c>
    </row>
    <row r="295" spans="1:3" ht="12">
      <c r="A295">
        <v>38442</v>
      </c>
      <c r="B295" t="s">
        <v>61</v>
      </c>
      <c r="C295" s="17">
        <v>2.02634407551897</v>
      </c>
    </row>
    <row r="296" spans="1:3" ht="12">
      <c r="A296">
        <v>38443</v>
      </c>
      <c r="B296" t="s">
        <v>61</v>
      </c>
      <c r="C296" s="17">
        <v>1.94462581380022</v>
      </c>
    </row>
    <row r="297" spans="1:3" ht="12">
      <c r="A297">
        <v>38454</v>
      </c>
      <c r="B297" t="s">
        <v>61</v>
      </c>
      <c r="C297" s="17">
        <v>1.88545052083147</v>
      </c>
    </row>
    <row r="298" spans="1:3" ht="12">
      <c r="A298">
        <v>38463</v>
      </c>
      <c r="B298" t="s">
        <v>61</v>
      </c>
      <c r="C298" s="17">
        <v>2.00567968749813</v>
      </c>
    </row>
    <row r="299" spans="1:3" ht="12">
      <c r="A299">
        <v>38464</v>
      </c>
      <c r="B299" t="s">
        <v>61</v>
      </c>
      <c r="C299" s="17">
        <v>2.04419059244605</v>
      </c>
    </row>
    <row r="300" spans="1:3" ht="12">
      <c r="A300">
        <v>38465</v>
      </c>
      <c r="B300" t="s">
        <v>61</v>
      </c>
      <c r="C300" s="17">
        <v>1.97656168619605</v>
      </c>
    </row>
    <row r="301" spans="1:3" ht="12">
      <c r="A301">
        <v>38466</v>
      </c>
      <c r="B301" t="s">
        <v>61</v>
      </c>
      <c r="C301" s="17">
        <v>2.0019225260398</v>
      </c>
    </row>
    <row r="302" spans="1:3" ht="12">
      <c r="A302">
        <v>38467</v>
      </c>
      <c r="B302" t="s">
        <v>61</v>
      </c>
      <c r="C302" s="17">
        <v>2.0808229166648</v>
      </c>
    </row>
    <row r="303" spans="1:3" ht="12">
      <c r="A303">
        <v>38477</v>
      </c>
      <c r="B303" t="s">
        <v>61</v>
      </c>
      <c r="C303" s="17">
        <v>2.21889860025855</v>
      </c>
    </row>
    <row r="304" spans="1:3" ht="12">
      <c r="A304">
        <v>38478</v>
      </c>
      <c r="B304" t="s">
        <v>61</v>
      </c>
      <c r="C304" s="17">
        <v>2.31940266926897</v>
      </c>
    </row>
    <row r="305" spans="1:3" ht="12">
      <c r="A305">
        <v>38479</v>
      </c>
      <c r="B305" t="s">
        <v>61</v>
      </c>
      <c r="C305" s="17">
        <v>2.32222054036272</v>
      </c>
    </row>
    <row r="306" spans="1:3" ht="12">
      <c r="A306">
        <v>38480</v>
      </c>
      <c r="B306" t="s">
        <v>61</v>
      </c>
      <c r="C306" s="17">
        <v>2.35791357421688</v>
      </c>
    </row>
    <row r="307" spans="1:3" ht="12">
      <c r="A307">
        <v>38481</v>
      </c>
      <c r="B307" t="s">
        <v>61</v>
      </c>
      <c r="C307" s="17">
        <v>2.37857796223772</v>
      </c>
    </row>
    <row r="308" spans="1:3" ht="12">
      <c r="A308">
        <v>38482</v>
      </c>
      <c r="B308" t="s">
        <v>61</v>
      </c>
      <c r="C308" s="17">
        <v>2.26492382812314</v>
      </c>
    </row>
    <row r="309" spans="1:3" ht="12">
      <c r="A309">
        <v>38483</v>
      </c>
      <c r="B309" t="s">
        <v>61</v>
      </c>
      <c r="C309" s="17">
        <v>2.20950569661272</v>
      </c>
    </row>
    <row r="310" spans="1:3" ht="12">
      <c r="A310">
        <v>38484</v>
      </c>
      <c r="B310" t="s">
        <v>61</v>
      </c>
      <c r="C310" s="17">
        <v>2.12309098307105</v>
      </c>
    </row>
    <row r="311" spans="1:3" ht="12">
      <c r="A311">
        <v>38485</v>
      </c>
      <c r="B311" t="s">
        <v>61</v>
      </c>
      <c r="C311" s="17">
        <v>2.10430517577938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4"/>
  <sheetViews>
    <sheetView workbookViewId="0" topLeftCell="A1">
      <selection activeCell="B234" sqref="B234:B312"/>
    </sheetView>
  </sheetViews>
  <sheetFormatPr defaultColWidth="11.421875" defaultRowHeight="12.75"/>
  <cols>
    <col min="1" max="2" width="9.28125" style="0" customWidth="1"/>
    <col min="3" max="3" width="8.8515625" style="0" customWidth="1"/>
    <col min="4" max="4" width="9.421875" style="0" customWidth="1"/>
    <col min="5" max="5" width="13.140625" style="0" customWidth="1"/>
    <col min="6" max="7" width="9.7109375" style="0" customWidth="1"/>
    <col min="8" max="8" width="10.00390625" style="0" customWidth="1"/>
    <col min="9" max="10" width="13.140625" style="0" customWidth="1"/>
    <col min="11" max="12" width="8.8515625" style="0" customWidth="1"/>
    <col min="13" max="13" width="13.28125" style="0" customWidth="1"/>
    <col min="14" max="14" width="8.8515625" style="0" customWidth="1"/>
    <col min="15" max="16" width="9.28125" style="0" customWidth="1"/>
    <col min="17" max="16384" width="8.8515625" style="0" customWidth="1"/>
  </cols>
  <sheetData>
    <row r="1" spans="1:13" ht="12">
      <c r="A1" s="18" t="s">
        <v>62</v>
      </c>
      <c r="B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L1" t="s">
        <v>71</v>
      </c>
      <c r="M1">
        <f>COUNT(D2:D998)</f>
        <v>80</v>
      </c>
    </row>
    <row r="2" spans="1:13" ht="12">
      <c r="A2" s="3"/>
      <c r="B2" s="3"/>
      <c r="D2" s="21"/>
      <c r="E2" s="21"/>
      <c r="F2" s="21"/>
      <c r="G2" s="21"/>
      <c r="H2" s="21"/>
      <c r="I2" s="21"/>
      <c r="J2" s="21"/>
      <c r="L2" t="s">
        <v>72</v>
      </c>
      <c r="M2" s="22">
        <f>SUM(D2:D998)</f>
        <v>51.066588584102114</v>
      </c>
    </row>
    <row r="3" spans="1:13" ht="12">
      <c r="A3" s="3"/>
      <c r="B3" s="3"/>
      <c r="D3" s="21"/>
      <c r="E3" s="21"/>
      <c r="F3" s="21"/>
      <c r="G3" s="21"/>
      <c r="H3" s="21"/>
      <c r="I3" s="21"/>
      <c r="J3" s="21"/>
      <c r="L3" t="s">
        <v>73</v>
      </c>
      <c r="M3" s="22">
        <f>SUM(F2:F998)</f>
        <v>38.77958564310215</v>
      </c>
    </row>
    <row r="4" spans="1:13" ht="12">
      <c r="A4" s="3"/>
      <c r="B4" s="3"/>
      <c r="D4" s="21"/>
      <c r="E4" s="21"/>
      <c r="F4" s="21"/>
      <c r="G4" s="21"/>
      <c r="H4" s="21"/>
      <c r="I4" s="21"/>
      <c r="J4" s="21"/>
      <c r="L4" t="s">
        <v>74</v>
      </c>
      <c r="M4" s="22">
        <f>SUM(G2:G998)</f>
        <v>32.193349159902745</v>
      </c>
    </row>
    <row r="5" spans="1:13" ht="12">
      <c r="A5" s="3"/>
      <c r="B5" s="3"/>
      <c r="D5" s="21"/>
      <c r="E5" s="21"/>
      <c r="F5" s="21"/>
      <c r="G5" s="21"/>
      <c r="H5" s="21"/>
      <c r="I5" s="21"/>
      <c r="J5" s="21"/>
      <c r="L5" t="s">
        <v>75</v>
      </c>
      <c r="M5" s="22">
        <f>SUM(H2:H998)</f>
        <v>28.09751983320149</v>
      </c>
    </row>
    <row r="6" spans="1:13" ht="12">
      <c r="A6" s="3"/>
      <c r="B6" s="3"/>
      <c r="D6" s="21"/>
      <c r="E6" s="21"/>
      <c r="F6" s="21"/>
      <c r="G6" s="21"/>
      <c r="H6" s="21"/>
      <c r="I6" s="21"/>
      <c r="J6" s="21"/>
      <c r="L6" t="s">
        <v>76</v>
      </c>
      <c r="M6" s="22">
        <f>SUM(E2:E998)</f>
        <v>8.64829533230356E-06</v>
      </c>
    </row>
    <row r="7" spans="1:13" ht="12">
      <c r="A7" s="3"/>
      <c r="B7" s="3"/>
      <c r="D7" s="21"/>
      <c r="E7" s="21"/>
      <c r="F7" s="21"/>
      <c r="G7" s="21"/>
      <c r="H7" s="21"/>
      <c r="I7" s="21"/>
      <c r="J7" s="21"/>
      <c r="L7" t="s">
        <v>77</v>
      </c>
      <c r="M7" s="22">
        <f>SUM(I2:I998)</f>
        <v>3.840077897325816E-06</v>
      </c>
    </row>
    <row r="8" spans="1:13" ht="12">
      <c r="A8" s="3"/>
      <c r="B8" s="3"/>
      <c r="D8" s="21"/>
      <c r="E8" s="21"/>
      <c r="F8" s="21"/>
      <c r="G8" s="21"/>
      <c r="H8" s="21"/>
      <c r="I8" s="21"/>
      <c r="J8" s="21"/>
      <c r="L8" t="s">
        <v>78</v>
      </c>
      <c r="M8" s="22">
        <f>SUM(J2:J998)</f>
        <v>2.1059243472719378E-06</v>
      </c>
    </row>
    <row r="9" spans="1:10" ht="12">
      <c r="A9" s="3"/>
      <c r="B9" s="3"/>
      <c r="D9" s="21"/>
      <c r="E9" s="21"/>
      <c r="F9" s="21"/>
      <c r="G9" s="21"/>
      <c r="H9" s="21"/>
      <c r="I9" s="21"/>
      <c r="J9" s="21"/>
    </row>
    <row r="10" spans="1:13" ht="12">
      <c r="A10" s="3"/>
      <c r="B10" s="3"/>
      <c r="D10" s="21"/>
      <c r="E10" s="21"/>
      <c r="F10" s="21"/>
      <c r="G10" s="21"/>
      <c r="H10" s="21"/>
      <c r="I10" s="21"/>
      <c r="J10" s="21"/>
      <c r="L10" t="s">
        <v>79</v>
      </c>
      <c r="M10">
        <f>M1*(M3*M5-M4*M4)-M2*(M2*M5-M3*M4)+M3*(M2*M4-M3*M3)</f>
        <v>171.9678749916502</v>
      </c>
    </row>
    <row r="11" spans="1:16" ht="12">
      <c r="A11" s="3"/>
      <c r="B11" s="3"/>
      <c r="D11" s="21"/>
      <c r="E11" s="21"/>
      <c r="F11" s="21"/>
      <c r="G11" s="21"/>
      <c r="H11" s="21"/>
      <c r="I11" s="21"/>
      <c r="J11" s="21"/>
      <c r="L11" t="s">
        <v>80</v>
      </c>
      <c r="M11" s="21">
        <f>(M6*(M3*M5-M4*M4)-M7*(M2*M5-M3*M4)+M8*(M2*M4-M3*M3))/M10</f>
        <v>2.2927513785337486E-07</v>
      </c>
      <c r="N11" t="s">
        <v>81</v>
      </c>
      <c r="O11">
        <f>M11*206265</f>
        <v>0.04729143630932636</v>
      </c>
      <c r="P11" s="18"/>
    </row>
    <row r="12" spans="1:16" ht="12">
      <c r="A12" s="3"/>
      <c r="B12" s="3"/>
      <c r="D12" s="21"/>
      <c r="E12" s="21"/>
      <c r="F12" s="21"/>
      <c r="G12" s="21"/>
      <c r="H12" s="21"/>
      <c r="I12" s="21"/>
      <c r="J12" s="21"/>
      <c r="L12" t="s">
        <v>82</v>
      </c>
      <c r="M12" s="21">
        <f>(M1*(M7*M5-M4*M8)-M2*(M6*M5-M3*M8)+M3*(M6*M4-M3*M7))/M10</f>
        <v>-4.9567614446965125E-08</v>
      </c>
      <c r="P12" s="23">
        <f>M12+MODEL!G8</f>
        <v>-9.049567614446965E-06</v>
      </c>
    </row>
    <row r="13" spans="1:16" ht="12">
      <c r="A13" s="3"/>
      <c r="B13" s="3"/>
      <c r="D13" s="21"/>
      <c r="E13" s="21"/>
      <c r="F13" s="21"/>
      <c r="G13" s="21"/>
      <c r="H13" s="21"/>
      <c r="I13" s="21"/>
      <c r="J13" s="21"/>
      <c r="L13" t="s">
        <v>83</v>
      </c>
      <c r="M13" s="21">
        <f>(M1*(M3*M8-M7*M4)-M2*(M2*M8-M6*M4)+M3*(M2*M7-M6*M3))/M10</f>
        <v>-1.8469683476831863E-07</v>
      </c>
      <c r="P13" s="23">
        <f>M13+MODEL!G11</f>
        <v>2.8815303165231683E-05</v>
      </c>
    </row>
    <row r="14" spans="1:10" ht="12">
      <c r="A14" s="3"/>
      <c r="B14" s="3"/>
      <c r="D14" s="21"/>
      <c r="E14" s="21"/>
      <c r="F14" s="21"/>
      <c r="G14" s="21"/>
      <c r="H14" s="21"/>
      <c r="I14" s="21"/>
      <c r="J14" s="21"/>
    </row>
    <row r="15" spans="1:10" ht="12">
      <c r="A15" s="3"/>
      <c r="B15" s="3"/>
      <c r="D15" s="21"/>
      <c r="E15" s="21"/>
      <c r="F15" s="21"/>
      <c r="G15" s="21"/>
      <c r="H15" s="21"/>
      <c r="I15" s="21"/>
      <c r="J15" s="21"/>
    </row>
    <row r="16" spans="1:10" ht="12">
      <c r="A16" s="3"/>
      <c r="B16" s="3"/>
      <c r="D16" s="21"/>
      <c r="E16" s="21"/>
      <c r="F16" s="21"/>
      <c r="G16" s="21"/>
      <c r="H16" s="21"/>
      <c r="I16" s="21"/>
      <c r="J16" s="21"/>
    </row>
    <row r="17" spans="1:10" ht="12">
      <c r="A17" s="3"/>
      <c r="B17" s="3"/>
      <c r="D17" s="21"/>
      <c r="E17" s="21"/>
      <c r="F17" s="21"/>
      <c r="G17" s="21"/>
      <c r="H17" s="21"/>
      <c r="I17" s="21"/>
      <c r="J17" s="21"/>
    </row>
    <row r="18" spans="1:10" ht="12">
      <c r="A18" s="3"/>
      <c r="B18" s="3"/>
      <c r="D18" s="21"/>
      <c r="E18" s="21"/>
      <c r="F18" s="21"/>
      <c r="G18" s="21"/>
      <c r="H18" s="21"/>
      <c r="I18" s="21"/>
      <c r="J18" s="21"/>
    </row>
    <row r="19" spans="1:10" ht="12">
      <c r="A19" s="3"/>
      <c r="B19" s="3"/>
      <c r="D19" s="21"/>
      <c r="E19" s="21"/>
      <c r="F19" s="21"/>
      <c r="G19" s="21"/>
      <c r="H19" s="21"/>
      <c r="I19" s="21"/>
      <c r="J19" s="21"/>
    </row>
    <row r="20" spans="1:10" ht="12">
      <c r="A20" s="3"/>
      <c r="B20" s="3"/>
      <c r="D20" s="21"/>
      <c r="E20" s="21"/>
      <c r="F20" s="21"/>
      <c r="G20" s="21"/>
      <c r="H20" s="21"/>
      <c r="I20" s="21"/>
      <c r="J20" s="21"/>
    </row>
    <row r="21" spans="1:10" ht="12">
      <c r="A21" s="3"/>
      <c r="B21" s="3"/>
      <c r="D21" s="21"/>
      <c r="E21" s="21"/>
      <c r="F21" s="21"/>
      <c r="G21" s="21"/>
      <c r="H21" s="21"/>
      <c r="I21" s="21"/>
      <c r="J21" s="21"/>
    </row>
    <row r="22" spans="1:10" ht="12">
      <c r="A22" s="3"/>
      <c r="B22" s="3"/>
      <c r="D22" s="21"/>
      <c r="E22" s="21"/>
      <c r="F22" s="21"/>
      <c r="G22" s="21"/>
      <c r="H22" s="21"/>
      <c r="I22" s="21"/>
      <c r="J22" s="21"/>
    </row>
    <row r="23" spans="1:10" ht="12">
      <c r="A23" s="3"/>
      <c r="B23" s="3"/>
      <c r="D23" s="21"/>
      <c r="E23" s="21"/>
      <c r="F23" s="21"/>
      <c r="G23" s="21"/>
      <c r="H23" s="21"/>
      <c r="I23" s="21"/>
      <c r="J23" s="21"/>
    </row>
    <row r="24" spans="1:10" ht="12">
      <c r="A24" s="3"/>
      <c r="B24" s="3"/>
      <c r="D24" s="21"/>
      <c r="E24" s="21"/>
      <c r="F24" s="21"/>
      <c r="G24" s="21"/>
      <c r="H24" s="21"/>
      <c r="I24" s="21"/>
      <c r="J24" s="21"/>
    </row>
    <row r="25" spans="1:10" ht="12">
      <c r="A25" s="3"/>
      <c r="B25" s="3"/>
      <c r="D25" s="21"/>
      <c r="E25" s="21"/>
      <c r="F25" s="21"/>
      <c r="G25" s="21"/>
      <c r="H25" s="21"/>
      <c r="I25" s="21"/>
      <c r="J25" s="21"/>
    </row>
    <row r="26" spans="1:10" ht="12">
      <c r="A26" s="3"/>
      <c r="B26" s="3"/>
      <c r="D26" s="21"/>
      <c r="E26" s="21"/>
      <c r="F26" s="21"/>
      <c r="G26" s="21"/>
      <c r="H26" s="21"/>
      <c r="I26" s="21"/>
      <c r="J26" s="21"/>
    </row>
    <row r="27" spans="1:10" ht="12">
      <c r="A27" s="3"/>
      <c r="B27" s="3"/>
      <c r="D27" s="21"/>
      <c r="E27" s="21"/>
      <c r="F27" s="21"/>
      <c r="G27" s="21"/>
      <c r="H27" s="21"/>
      <c r="I27" s="21"/>
      <c r="J27" s="21"/>
    </row>
    <row r="28" spans="1:10" ht="12">
      <c r="A28" s="3"/>
      <c r="B28" s="3"/>
      <c r="D28" s="21"/>
      <c r="E28" s="21"/>
      <c r="F28" s="21"/>
      <c r="G28" s="21"/>
      <c r="H28" s="21"/>
      <c r="I28" s="21"/>
      <c r="J28" s="21"/>
    </row>
    <row r="29" spans="1:10" ht="12">
      <c r="A29" s="3"/>
      <c r="B29" s="3"/>
      <c r="D29" s="21"/>
      <c r="E29" s="21"/>
      <c r="F29" s="21"/>
      <c r="G29" s="21"/>
      <c r="H29" s="21"/>
      <c r="I29" s="21"/>
      <c r="J29" s="21"/>
    </row>
    <row r="30" spans="1:10" ht="12">
      <c r="A30" s="3"/>
      <c r="B30" s="3"/>
      <c r="D30" s="21"/>
      <c r="E30" s="21"/>
      <c r="F30" s="21"/>
      <c r="G30" s="21"/>
      <c r="H30" s="21"/>
      <c r="I30" s="21"/>
      <c r="J30" s="21"/>
    </row>
    <row r="31" spans="1:10" ht="12">
      <c r="A31" s="3"/>
      <c r="B31" s="3"/>
      <c r="D31" s="21"/>
      <c r="E31" s="21"/>
      <c r="F31" s="21"/>
      <c r="G31" s="21"/>
      <c r="H31" s="21"/>
      <c r="I31" s="21"/>
      <c r="J31" s="21"/>
    </row>
    <row r="32" spans="1:10" ht="12">
      <c r="A32" s="3"/>
      <c r="B32" s="3"/>
      <c r="D32" s="21"/>
      <c r="E32" s="21"/>
      <c r="F32" s="21"/>
      <c r="G32" s="21"/>
      <c r="H32" s="21"/>
      <c r="I32" s="21"/>
      <c r="J32" s="21"/>
    </row>
    <row r="33" spans="1:10" ht="12">
      <c r="A33" s="3"/>
      <c r="B33" s="3"/>
      <c r="D33" s="21"/>
      <c r="E33" s="21"/>
      <c r="F33" s="21"/>
      <c r="G33" s="21"/>
      <c r="H33" s="21"/>
      <c r="I33" s="21"/>
      <c r="J33" s="21"/>
    </row>
    <row r="34" spans="1:10" ht="12">
      <c r="A34" s="3"/>
      <c r="B34" s="3"/>
      <c r="D34" s="21"/>
      <c r="E34" s="21"/>
      <c r="F34" s="21"/>
      <c r="G34" s="21"/>
      <c r="H34" s="21"/>
      <c r="I34" s="21"/>
      <c r="J34" s="21"/>
    </row>
    <row r="35" spans="1:10" ht="12">
      <c r="A35" s="3"/>
      <c r="B35" s="3"/>
      <c r="D35" s="21"/>
      <c r="E35" s="21"/>
      <c r="F35" s="21"/>
      <c r="G35" s="21"/>
      <c r="H35" s="21"/>
      <c r="I35" s="21"/>
      <c r="J35" s="21"/>
    </row>
    <row r="36" spans="1:10" ht="12">
      <c r="A36" s="3"/>
      <c r="B36" s="3"/>
      <c r="D36" s="21"/>
      <c r="E36" s="21"/>
      <c r="F36" s="21"/>
      <c r="G36" s="21"/>
      <c r="H36" s="21"/>
      <c r="I36" s="21"/>
      <c r="J36" s="21"/>
    </row>
    <row r="37" spans="1:10" ht="12">
      <c r="A37" s="3"/>
      <c r="B37" s="3"/>
      <c r="D37" s="21"/>
      <c r="E37" s="21"/>
      <c r="F37" s="21"/>
      <c r="G37" s="21"/>
      <c r="H37" s="21"/>
      <c r="I37" s="21"/>
      <c r="J37" s="21"/>
    </row>
    <row r="38" spans="1:10" ht="12">
      <c r="A38" s="3"/>
      <c r="B38" s="3"/>
      <c r="D38" s="21"/>
      <c r="E38" s="21"/>
      <c r="F38" s="21"/>
      <c r="G38" s="21"/>
      <c r="H38" s="21"/>
      <c r="I38" s="21"/>
      <c r="J38" s="21"/>
    </row>
    <row r="39" spans="1:10" ht="12">
      <c r="A39" s="3"/>
      <c r="B39" s="3"/>
      <c r="D39" s="21"/>
      <c r="E39" s="21"/>
      <c r="F39" s="21"/>
      <c r="G39" s="21"/>
      <c r="H39" s="21"/>
      <c r="I39" s="21"/>
      <c r="J39" s="21"/>
    </row>
    <row r="40" spans="1:10" ht="12">
      <c r="A40" s="3"/>
      <c r="B40" s="3"/>
      <c r="D40" s="21"/>
      <c r="E40" s="21"/>
      <c r="F40" s="21"/>
      <c r="G40" s="21"/>
      <c r="H40" s="21"/>
      <c r="I40" s="21"/>
      <c r="J40" s="21"/>
    </row>
    <row r="41" spans="1:10" ht="12">
      <c r="A41" s="3"/>
      <c r="B41" s="3"/>
      <c r="D41" s="21"/>
      <c r="E41" s="21"/>
      <c r="F41" s="21"/>
      <c r="G41" s="21"/>
      <c r="H41" s="21"/>
      <c r="I41" s="21"/>
      <c r="J41" s="21"/>
    </row>
    <row r="42" spans="1:10" ht="12">
      <c r="A42" s="3"/>
      <c r="B42" s="3"/>
      <c r="D42" s="21"/>
      <c r="E42" s="21"/>
      <c r="F42" s="21"/>
      <c r="G42" s="21"/>
      <c r="H42" s="21"/>
      <c r="I42" s="21"/>
      <c r="J42" s="21"/>
    </row>
    <row r="43" spans="1:10" ht="12">
      <c r="A43" s="3"/>
      <c r="B43" s="3"/>
      <c r="D43" s="21"/>
      <c r="E43" s="21"/>
      <c r="F43" s="21"/>
      <c r="G43" s="21"/>
      <c r="H43" s="21"/>
      <c r="I43" s="21"/>
      <c r="J43" s="21"/>
    </row>
    <row r="44" spans="1:10" ht="12">
      <c r="A44" s="3"/>
      <c r="B44" s="3"/>
      <c r="D44" s="21"/>
      <c r="E44" s="21"/>
      <c r="F44" s="21"/>
      <c r="G44" s="21"/>
      <c r="H44" s="21"/>
      <c r="I44" s="21"/>
      <c r="J44" s="21"/>
    </row>
    <row r="45" spans="1:10" ht="12">
      <c r="A45" s="3"/>
      <c r="B45" s="3"/>
      <c r="D45" s="21"/>
      <c r="E45" s="21"/>
      <c r="F45" s="21"/>
      <c r="G45" s="21"/>
      <c r="H45" s="21"/>
      <c r="I45" s="21"/>
      <c r="J45" s="21"/>
    </row>
    <row r="46" spans="1:10" ht="12">
      <c r="A46" s="3"/>
      <c r="B46" s="3"/>
      <c r="D46" s="21"/>
      <c r="E46" s="21"/>
      <c r="F46" s="21"/>
      <c r="G46" s="21"/>
      <c r="H46" s="21"/>
      <c r="I46" s="21"/>
      <c r="J46" s="21"/>
    </row>
    <row r="47" spans="1:10" ht="12">
      <c r="A47" s="3"/>
      <c r="B47" s="3"/>
      <c r="D47" s="21"/>
      <c r="E47" s="21"/>
      <c r="F47" s="21"/>
      <c r="G47" s="21"/>
      <c r="H47" s="21"/>
      <c r="I47" s="21"/>
      <c r="J47" s="21"/>
    </row>
    <row r="48" spans="1:10" ht="12">
      <c r="A48" s="3"/>
      <c r="B48" s="3"/>
      <c r="D48" s="21"/>
      <c r="E48" s="21"/>
      <c r="F48" s="21"/>
      <c r="G48" s="21"/>
      <c r="H48" s="21"/>
      <c r="I48" s="21"/>
      <c r="J48" s="21"/>
    </row>
    <row r="49" spans="1:10" ht="12">
      <c r="A49" s="3"/>
      <c r="B49" s="3"/>
      <c r="D49" s="21"/>
      <c r="E49" s="21"/>
      <c r="F49" s="21"/>
      <c r="G49" s="21"/>
      <c r="H49" s="21"/>
      <c r="I49" s="21"/>
      <c r="J49" s="21"/>
    </row>
    <row r="50" spans="1:10" ht="12">
      <c r="A50" s="3"/>
      <c r="B50" s="3"/>
      <c r="D50" s="21"/>
      <c r="E50" s="21"/>
      <c r="F50" s="21"/>
      <c r="G50" s="21"/>
      <c r="H50" s="21"/>
      <c r="I50" s="21"/>
      <c r="J50" s="21"/>
    </row>
    <row r="51" spans="1:10" ht="12">
      <c r="A51" s="3"/>
      <c r="B51" s="3"/>
      <c r="D51" s="21"/>
      <c r="E51" s="21"/>
      <c r="F51" s="21"/>
      <c r="G51" s="21"/>
      <c r="H51" s="21"/>
      <c r="I51" s="21"/>
      <c r="J51" s="21"/>
    </row>
    <row r="52" spans="1:10" ht="12">
      <c r="A52" s="3"/>
      <c r="B52" s="3"/>
      <c r="D52" s="21"/>
      <c r="E52" s="21"/>
      <c r="F52" s="21"/>
      <c r="G52" s="21"/>
      <c r="H52" s="21"/>
      <c r="I52" s="21"/>
      <c r="J52" s="21"/>
    </row>
    <row r="53" spans="1:10" ht="12">
      <c r="A53" s="3"/>
      <c r="B53" s="3"/>
      <c r="D53" s="21"/>
      <c r="E53" s="21"/>
      <c r="F53" s="21"/>
      <c r="G53" s="21"/>
      <c r="H53" s="21"/>
      <c r="I53" s="21"/>
      <c r="J53" s="21"/>
    </row>
    <row r="54" spans="1:10" ht="12">
      <c r="A54" s="3"/>
      <c r="B54" s="3"/>
      <c r="D54" s="21"/>
      <c r="E54" s="21"/>
      <c r="F54" s="21"/>
      <c r="G54" s="21"/>
      <c r="H54" s="21"/>
      <c r="I54" s="21"/>
      <c r="J54" s="21"/>
    </row>
    <row r="55" spans="1:10" ht="12">
      <c r="A55" s="3"/>
      <c r="B55" s="3"/>
      <c r="D55" s="21"/>
      <c r="E55" s="21"/>
      <c r="F55" s="21"/>
      <c r="G55" s="21"/>
      <c r="H55" s="21"/>
      <c r="I55" s="21"/>
      <c r="J55" s="21"/>
    </row>
    <row r="56" spans="1:10" ht="12">
      <c r="A56" s="3"/>
      <c r="B56" s="3"/>
      <c r="D56" s="21"/>
      <c r="E56" s="21"/>
      <c r="F56" s="21"/>
      <c r="G56" s="21"/>
      <c r="H56" s="21"/>
      <c r="I56" s="21"/>
      <c r="J56" s="21"/>
    </row>
    <row r="57" spans="1:10" ht="12">
      <c r="A57" s="3"/>
      <c r="B57" s="3"/>
      <c r="D57" s="21"/>
      <c r="E57" s="21"/>
      <c r="F57" s="21"/>
      <c r="G57" s="21"/>
      <c r="H57" s="21"/>
      <c r="I57" s="21"/>
      <c r="J57" s="21"/>
    </row>
    <row r="58" spans="1:10" ht="12">
      <c r="A58" s="3"/>
      <c r="B58" s="3"/>
      <c r="D58" s="21"/>
      <c r="E58" s="21"/>
      <c r="F58" s="21"/>
      <c r="G58" s="21"/>
      <c r="H58" s="21"/>
      <c r="I58" s="21"/>
      <c r="J58" s="21"/>
    </row>
    <row r="59" spans="1:10" ht="12">
      <c r="A59" s="3"/>
      <c r="B59" s="3"/>
      <c r="D59" s="21"/>
      <c r="E59" s="21"/>
      <c r="F59" s="21"/>
      <c r="G59" s="21"/>
      <c r="H59" s="21"/>
      <c r="I59" s="21"/>
      <c r="J59" s="21"/>
    </row>
    <row r="60" spans="1:10" ht="12">
      <c r="A60" s="3"/>
      <c r="B60" s="3"/>
      <c r="D60" s="21"/>
      <c r="E60" s="21"/>
      <c r="F60" s="21"/>
      <c r="G60" s="21"/>
      <c r="H60" s="21"/>
      <c r="I60" s="21"/>
      <c r="J60" s="21"/>
    </row>
    <row r="61" spans="1:10" ht="12">
      <c r="A61" s="3"/>
      <c r="B61" s="3"/>
      <c r="D61" s="21"/>
      <c r="E61" s="21"/>
      <c r="F61" s="21"/>
      <c r="G61" s="21"/>
      <c r="H61" s="21"/>
      <c r="I61" s="21"/>
      <c r="J61" s="21"/>
    </row>
    <row r="62" spans="1:10" ht="12">
      <c r="A62" s="3"/>
      <c r="B62" s="3"/>
      <c r="D62" s="21"/>
      <c r="E62" s="21"/>
      <c r="F62" s="21"/>
      <c r="G62" s="21"/>
      <c r="H62" s="21"/>
      <c r="I62" s="21"/>
      <c r="J62" s="21"/>
    </row>
    <row r="63" spans="1:10" ht="12">
      <c r="A63" s="3"/>
      <c r="B63" s="3"/>
      <c r="D63" s="21"/>
      <c r="E63" s="21"/>
      <c r="F63" s="21"/>
      <c r="G63" s="21"/>
      <c r="H63" s="21"/>
      <c r="I63" s="21"/>
      <c r="J63" s="21"/>
    </row>
    <row r="64" spans="1:10" ht="12">
      <c r="A64" s="3"/>
      <c r="B64" s="3"/>
      <c r="D64" s="21"/>
      <c r="E64" s="21"/>
      <c r="F64" s="21"/>
      <c r="G64" s="21"/>
      <c r="H64" s="21"/>
      <c r="I64" s="21"/>
      <c r="J64" s="21"/>
    </row>
    <row r="65" spans="1:10" ht="12">
      <c r="A65" s="3"/>
      <c r="B65" s="3"/>
      <c r="D65" s="21"/>
      <c r="E65" s="21"/>
      <c r="F65" s="21"/>
      <c r="G65" s="21"/>
      <c r="H65" s="21"/>
      <c r="I65" s="21"/>
      <c r="J65" s="21"/>
    </row>
    <row r="66" spans="1:10" ht="12">
      <c r="A66" s="3"/>
      <c r="B66" s="3"/>
      <c r="D66" s="21"/>
      <c r="E66" s="21"/>
      <c r="F66" s="21"/>
      <c r="G66" s="21"/>
      <c r="H66" s="21"/>
      <c r="I66" s="21"/>
      <c r="J66" s="21"/>
    </row>
    <row r="67" spans="1:10" ht="12">
      <c r="A67" s="3"/>
      <c r="B67" s="3"/>
      <c r="D67" s="21"/>
      <c r="E67" s="21"/>
      <c r="F67" s="21"/>
      <c r="G67" s="21"/>
      <c r="H67" s="21"/>
      <c r="I67" s="21"/>
      <c r="J67" s="21"/>
    </row>
    <row r="68" spans="1:10" ht="12">
      <c r="A68" s="3"/>
      <c r="B68" s="3"/>
      <c r="D68" s="21"/>
      <c r="E68" s="21"/>
      <c r="F68" s="21"/>
      <c r="G68" s="21"/>
      <c r="H68" s="21"/>
      <c r="I68" s="21"/>
      <c r="J68" s="21"/>
    </row>
    <row r="69" spans="1:10" ht="12">
      <c r="A69" s="3"/>
      <c r="B69" s="3"/>
      <c r="D69" s="21"/>
      <c r="E69" s="21"/>
      <c r="F69" s="21"/>
      <c r="G69" s="21"/>
      <c r="H69" s="21"/>
      <c r="I69" s="21"/>
      <c r="J69" s="21"/>
    </row>
    <row r="70" spans="1:10" ht="12">
      <c r="A70" s="3"/>
      <c r="B70" s="3"/>
      <c r="D70" s="21"/>
      <c r="E70" s="21"/>
      <c r="F70" s="21"/>
      <c r="G70" s="21"/>
      <c r="H70" s="21"/>
      <c r="I70" s="21"/>
      <c r="J70" s="21"/>
    </row>
    <row r="71" spans="1:10" ht="12">
      <c r="A71" s="3"/>
      <c r="B71" s="3"/>
      <c r="D71" s="21"/>
      <c r="E71" s="21"/>
      <c r="F71" s="21"/>
      <c r="G71" s="21"/>
      <c r="H71" s="21"/>
      <c r="I71" s="21"/>
      <c r="J71" s="21"/>
    </row>
    <row r="72" spans="1:10" ht="12">
      <c r="A72" s="3"/>
      <c r="B72" s="3"/>
      <c r="D72" s="21"/>
      <c r="E72" s="21"/>
      <c r="F72" s="21"/>
      <c r="G72" s="21"/>
      <c r="H72" s="21"/>
      <c r="I72" s="21"/>
      <c r="J72" s="21"/>
    </row>
    <row r="73" spans="1:10" ht="12">
      <c r="A73" s="3"/>
      <c r="B73" s="3"/>
      <c r="D73" s="21"/>
      <c r="E73" s="21"/>
      <c r="F73" s="21"/>
      <c r="G73" s="21"/>
      <c r="H73" s="21"/>
      <c r="I73" s="21"/>
      <c r="J73" s="21"/>
    </row>
    <row r="74" spans="1:10" ht="12">
      <c r="A74" s="3"/>
      <c r="B74" s="3"/>
      <c r="D74" s="21"/>
      <c r="E74" s="21"/>
      <c r="F74" s="21"/>
      <c r="G74" s="21"/>
      <c r="H74" s="21"/>
      <c r="I74" s="21"/>
      <c r="J74" s="21"/>
    </row>
    <row r="75" spans="1:10" ht="12">
      <c r="A75" s="3"/>
      <c r="B75" s="3"/>
      <c r="D75" s="21"/>
      <c r="E75" s="21"/>
      <c r="F75" s="21"/>
      <c r="G75" s="21"/>
      <c r="H75" s="21"/>
      <c r="I75" s="21"/>
      <c r="J75" s="21"/>
    </row>
    <row r="76" spans="1:10" ht="12">
      <c r="A76" s="3"/>
      <c r="B76" s="3"/>
      <c r="D76" s="21"/>
      <c r="E76" s="21"/>
      <c r="F76" s="21"/>
      <c r="G76" s="21"/>
      <c r="H76" s="21"/>
      <c r="I76" s="21"/>
      <c r="J76" s="21"/>
    </row>
    <row r="77" spans="1:10" ht="12">
      <c r="A77" s="3"/>
      <c r="B77" s="3"/>
      <c r="D77" s="21"/>
      <c r="E77" s="21"/>
      <c r="F77" s="21"/>
      <c r="G77" s="21"/>
      <c r="H77" s="21"/>
      <c r="I77" s="21"/>
      <c r="J77" s="21"/>
    </row>
    <row r="78" spans="1:10" ht="12">
      <c r="A78" s="3"/>
      <c r="B78" s="3"/>
      <c r="D78" s="21"/>
      <c r="E78" s="21"/>
      <c r="F78" s="21"/>
      <c r="G78" s="21"/>
      <c r="H78" s="21"/>
      <c r="I78" s="21"/>
      <c r="J78" s="21"/>
    </row>
    <row r="79" spans="1:10" ht="12">
      <c r="A79" s="3"/>
      <c r="B79" s="3"/>
      <c r="D79" s="21"/>
      <c r="E79" s="21"/>
      <c r="F79" s="21"/>
      <c r="G79" s="21"/>
      <c r="H79" s="21"/>
      <c r="I79" s="21"/>
      <c r="J79" s="21"/>
    </row>
    <row r="80" spans="1:10" ht="12">
      <c r="A80" s="3"/>
      <c r="B80" s="3"/>
      <c r="D80" s="21"/>
      <c r="E80" s="21"/>
      <c r="F80" s="21"/>
      <c r="G80" s="21"/>
      <c r="H80" s="21"/>
      <c r="I80" s="21"/>
      <c r="J80" s="21"/>
    </row>
    <row r="81" spans="1:10" ht="12">
      <c r="A81" s="3"/>
      <c r="B81" s="3"/>
      <c r="D81" s="21"/>
      <c r="E81" s="21"/>
      <c r="F81" s="21"/>
      <c r="G81" s="21"/>
      <c r="H81" s="21"/>
      <c r="I81" s="21"/>
      <c r="J81" s="21"/>
    </row>
    <row r="82" spans="1:10" ht="12">
      <c r="A82" s="3"/>
      <c r="B82" s="3"/>
      <c r="D82" s="21"/>
      <c r="E82" s="21"/>
      <c r="F82" s="21"/>
      <c r="G82" s="21"/>
      <c r="H82" s="21"/>
      <c r="I82" s="21"/>
      <c r="J82" s="21"/>
    </row>
    <row r="83" spans="1:10" ht="12">
      <c r="A83" s="3"/>
      <c r="B83" s="3"/>
      <c r="D83" s="21"/>
      <c r="E83" s="21"/>
      <c r="F83" s="21"/>
      <c r="G83" s="21"/>
      <c r="H83" s="21"/>
      <c r="I83" s="21"/>
      <c r="J83" s="21"/>
    </row>
    <row r="84" spans="1:10" ht="12">
      <c r="A84" s="3"/>
      <c r="B84" s="3"/>
      <c r="D84" s="21"/>
      <c r="E84" s="21"/>
      <c r="F84" s="21"/>
      <c r="G84" s="21"/>
      <c r="H84" s="21"/>
      <c r="I84" s="21"/>
      <c r="J84" s="21"/>
    </row>
    <row r="85" spans="1:10" ht="12">
      <c r="A85" s="3"/>
      <c r="B85" s="3"/>
      <c r="D85" s="21"/>
      <c r="E85" s="21"/>
      <c r="F85" s="21"/>
      <c r="G85" s="21"/>
      <c r="H85" s="21"/>
      <c r="I85" s="21"/>
      <c r="J85" s="21"/>
    </row>
    <row r="86" spans="1:10" ht="12">
      <c r="A86" s="3"/>
      <c r="B86" s="3"/>
      <c r="D86" s="21"/>
      <c r="E86" s="21"/>
      <c r="F86" s="21"/>
      <c r="G86" s="21"/>
      <c r="H86" s="21"/>
      <c r="I86" s="21"/>
      <c r="J86" s="21"/>
    </row>
    <row r="87" spans="1:10" ht="12">
      <c r="A87" s="3"/>
      <c r="B87" s="3"/>
      <c r="D87" s="21"/>
      <c r="E87" s="21"/>
      <c r="F87" s="21"/>
      <c r="G87" s="21"/>
      <c r="H87" s="21"/>
      <c r="I87" s="21"/>
      <c r="J87" s="21"/>
    </row>
    <row r="88" spans="1:10" ht="12">
      <c r="A88" s="3"/>
      <c r="B88" s="3"/>
      <c r="D88" s="21"/>
      <c r="E88" s="21"/>
      <c r="F88" s="21"/>
      <c r="G88" s="21"/>
      <c r="H88" s="21"/>
      <c r="I88" s="21"/>
      <c r="J88" s="21"/>
    </row>
    <row r="89" spans="1:10" ht="12">
      <c r="A89" s="3"/>
      <c r="B89" s="3"/>
      <c r="D89" s="21"/>
      <c r="E89" s="21"/>
      <c r="F89" s="21"/>
      <c r="G89" s="21"/>
      <c r="H89" s="21"/>
      <c r="I89" s="21"/>
      <c r="J89" s="21"/>
    </row>
    <row r="90" spans="1:10" ht="12">
      <c r="A90" s="3"/>
      <c r="B90" s="3"/>
      <c r="D90" s="21"/>
      <c r="E90" s="21"/>
      <c r="F90" s="21"/>
      <c r="G90" s="21"/>
      <c r="H90" s="21"/>
      <c r="I90" s="21"/>
      <c r="J90" s="21"/>
    </row>
    <row r="91" spans="1:10" ht="12">
      <c r="A91" s="3"/>
      <c r="B91" s="3"/>
      <c r="D91" s="21"/>
      <c r="E91" s="21"/>
      <c r="F91" s="21"/>
      <c r="G91" s="21"/>
      <c r="H91" s="21"/>
      <c r="I91" s="21"/>
      <c r="J91" s="21"/>
    </row>
    <row r="92" spans="1:10" ht="12">
      <c r="A92" s="3"/>
      <c r="B92" s="3"/>
      <c r="D92" s="21"/>
      <c r="E92" s="21"/>
      <c r="F92" s="21"/>
      <c r="G92" s="21"/>
      <c r="H92" s="21"/>
      <c r="I92" s="21"/>
      <c r="J92" s="21"/>
    </row>
    <row r="93" spans="1:10" ht="12">
      <c r="A93" s="3"/>
      <c r="B93" s="3"/>
      <c r="D93" s="21"/>
      <c r="E93" s="21"/>
      <c r="F93" s="21"/>
      <c r="G93" s="21"/>
      <c r="H93" s="21"/>
      <c r="I93" s="21"/>
      <c r="J93" s="21"/>
    </row>
    <row r="94" spans="1:10" ht="12">
      <c r="A94" s="3"/>
      <c r="B94" s="3"/>
      <c r="D94" s="21"/>
      <c r="E94" s="21"/>
      <c r="F94" s="21"/>
      <c r="G94" s="21"/>
      <c r="H94" s="21"/>
      <c r="I94" s="21"/>
      <c r="J94" s="21"/>
    </row>
    <row r="95" spans="1:10" ht="12">
      <c r="A95" s="3"/>
      <c r="B95" s="3"/>
      <c r="D95" s="21"/>
      <c r="E95" s="21"/>
      <c r="F95" s="21"/>
      <c r="G95" s="21"/>
      <c r="H95" s="21"/>
      <c r="I95" s="21"/>
      <c r="J95" s="21"/>
    </row>
    <row r="96" spans="1:10" ht="12">
      <c r="A96" s="3"/>
      <c r="B96" s="3"/>
      <c r="D96" s="21"/>
      <c r="E96" s="21"/>
      <c r="F96" s="21"/>
      <c r="G96" s="21"/>
      <c r="H96" s="21"/>
      <c r="I96" s="21"/>
      <c r="J96" s="21"/>
    </row>
    <row r="97" spans="1:10" ht="12">
      <c r="A97" s="3"/>
      <c r="B97" s="3"/>
      <c r="D97" s="21"/>
      <c r="E97" s="21"/>
      <c r="F97" s="21"/>
      <c r="G97" s="21"/>
      <c r="H97" s="21"/>
      <c r="I97" s="21"/>
      <c r="J97" s="21"/>
    </row>
    <row r="98" spans="1:10" ht="12">
      <c r="A98" s="3"/>
      <c r="B98" s="3"/>
      <c r="D98" s="21"/>
      <c r="E98" s="21"/>
      <c r="F98" s="21"/>
      <c r="G98" s="21"/>
      <c r="H98" s="21"/>
      <c r="I98" s="21"/>
      <c r="J98" s="21"/>
    </row>
    <row r="99" spans="1:10" ht="12">
      <c r="A99" s="3"/>
      <c r="B99" s="3"/>
      <c r="D99" s="21"/>
      <c r="E99" s="21"/>
      <c r="F99" s="21"/>
      <c r="G99" s="21"/>
      <c r="H99" s="21"/>
      <c r="I99" s="21"/>
      <c r="J99" s="21"/>
    </row>
    <row r="100" spans="1:10" ht="12">
      <c r="A100" s="3"/>
      <c r="B100" s="3"/>
      <c r="D100" s="21"/>
      <c r="E100" s="21"/>
      <c r="F100" s="21"/>
      <c r="G100" s="21"/>
      <c r="H100" s="21"/>
      <c r="I100" s="21"/>
      <c r="J100" s="21"/>
    </row>
    <row r="101" spans="1:10" ht="12">
      <c r="A101" s="3"/>
      <c r="B101" s="3"/>
      <c r="D101" s="21"/>
      <c r="E101" s="21"/>
      <c r="F101" s="21"/>
      <c r="G101" s="21"/>
      <c r="H101" s="21"/>
      <c r="I101" s="21"/>
      <c r="J101" s="21"/>
    </row>
    <row r="102" spans="1:10" ht="12">
      <c r="A102" s="3"/>
      <c r="B102" s="3"/>
      <c r="D102" s="21"/>
      <c r="E102" s="21"/>
      <c r="F102" s="21"/>
      <c r="G102" s="21"/>
      <c r="H102" s="21"/>
      <c r="I102" s="21"/>
      <c r="J102" s="21"/>
    </row>
    <row r="103" spans="1:10" ht="12">
      <c r="A103" s="3"/>
      <c r="B103" s="3"/>
      <c r="D103" s="21"/>
      <c r="E103" s="21"/>
      <c r="F103" s="21"/>
      <c r="G103" s="21"/>
      <c r="H103" s="21"/>
      <c r="I103" s="21"/>
      <c r="J103" s="21"/>
    </row>
    <row r="104" spans="1:10" ht="12">
      <c r="A104" s="3"/>
      <c r="B104" s="3"/>
      <c r="D104" s="21"/>
      <c r="E104" s="21"/>
      <c r="F104" s="21"/>
      <c r="G104" s="21"/>
      <c r="H104" s="21"/>
      <c r="I104" s="21"/>
      <c r="J104" s="21"/>
    </row>
    <row r="105" spans="1:10" ht="12">
      <c r="A105" s="3"/>
      <c r="B105" s="3"/>
      <c r="D105" s="21"/>
      <c r="E105" s="21"/>
      <c r="F105" s="21"/>
      <c r="G105" s="21"/>
      <c r="H105" s="21"/>
      <c r="I105" s="21"/>
      <c r="J105" s="21"/>
    </row>
    <row r="106" spans="1:10" ht="12">
      <c r="A106" s="3"/>
      <c r="B106" s="3"/>
      <c r="D106" s="21"/>
      <c r="E106" s="21"/>
      <c r="F106" s="21"/>
      <c r="G106" s="21"/>
      <c r="H106" s="21"/>
      <c r="I106" s="21"/>
      <c r="J106" s="21"/>
    </row>
    <row r="107" spans="1:10" ht="12">
      <c r="A107" s="3"/>
      <c r="B107" s="3"/>
      <c r="D107" s="21"/>
      <c r="E107" s="21"/>
      <c r="F107" s="21"/>
      <c r="G107" s="21"/>
      <c r="H107" s="21"/>
      <c r="I107" s="21"/>
      <c r="J107" s="21"/>
    </row>
    <row r="108" spans="1:10" ht="12">
      <c r="A108" s="3"/>
      <c r="B108" s="3"/>
      <c r="D108" s="21"/>
      <c r="E108" s="21"/>
      <c r="F108" s="21"/>
      <c r="G108" s="21"/>
      <c r="H108" s="21"/>
      <c r="I108" s="21"/>
      <c r="J108" s="21"/>
    </row>
    <row r="109" spans="1:10" ht="12">
      <c r="A109" s="3"/>
      <c r="B109" s="3"/>
      <c r="D109" s="21"/>
      <c r="E109" s="21"/>
      <c r="F109" s="21"/>
      <c r="G109" s="21"/>
      <c r="H109" s="21"/>
      <c r="I109" s="21"/>
      <c r="J109" s="21"/>
    </row>
    <row r="110" spans="1:10" ht="12">
      <c r="A110" s="3"/>
      <c r="B110" s="3"/>
      <c r="D110" s="21"/>
      <c r="E110" s="21"/>
      <c r="F110" s="21"/>
      <c r="G110" s="21"/>
      <c r="H110" s="21"/>
      <c r="I110" s="21"/>
      <c r="J110" s="21"/>
    </row>
    <row r="111" spans="1:10" ht="12">
      <c r="A111" s="3"/>
      <c r="B111" s="3"/>
      <c r="D111" s="21"/>
      <c r="E111" s="21"/>
      <c r="F111" s="21"/>
      <c r="G111" s="21"/>
      <c r="H111" s="21"/>
      <c r="I111" s="21"/>
      <c r="J111" s="21"/>
    </row>
    <row r="112" spans="1:10" ht="12">
      <c r="A112" s="3"/>
      <c r="B112" s="3"/>
      <c r="D112" s="21"/>
      <c r="E112" s="21"/>
      <c r="F112" s="21"/>
      <c r="G112" s="21"/>
      <c r="H112" s="21"/>
      <c r="I112" s="21"/>
      <c r="J112" s="21"/>
    </row>
    <row r="113" spans="1:10" ht="12">
      <c r="A113" s="3"/>
      <c r="B113" s="3"/>
      <c r="D113" s="21"/>
      <c r="E113" s="21"/>
      <c r="F113" s="21"/>
      <c r="G113" s="21"/>
      <c r="H113" s="21"/>
      <c r="I113" s="21"/>
      <c r="J113" s="21"/>
    </row>
    <row r="114" spans="1:10" ht="12">
      <c r="A114" s="3"/>
      <c r="B114" s="3"/>
      <c r="D114" s="21"/>
      <c r="E114" s="21"/>
      <c r="F114" s="21"/>
      <c r="G114" s="21"/>
      <c r="H114" s="21"/>
      <c r="I114" s="21"/>
      <c r="J114" s="21"/>
    </row>
    <row r="115" spans="1:10" ht="12">
      <c r="A115" s="3"/>
      <c r="B115" s="3"/>
      <c r="D115" s="21"/>
      <c r="E115" s="21"/>
      <c r="F115" s="21"/>
      <c r="G115" s="21"/>
      <c r="H115" s="21"/>
      <c r="I115" s="21"/>
      <c r="J115" s="21"/>
    </row>
    <row r="116" spans="1:10" ht="12">
      <c r="A116" s="3"/>
      <c r="B116" s="3"/>
      <c r="D116" s="21"/>
      <c r="E116" s="21"/>
      <c r="F116" s="21"/>
      <c r="G116" s="21"/>
      <c r="H116" s="21"/>
      <c r="I116" s="21"/>
      <c r="J116" s="21"/>
    </row>
    <row r="117" spans="1:10" ht="12">
      <c r="A117" s="3"/>
      <c r="B117" s="3"/>
      <c r="D117" s="21"/>
      <c r="E117" s="21"/>
      <c r="F117" s="21"/>
      <c r="G117" s="21"/>
      <c r="H117" s="21"/>
      <c r="I117" s="21"/>
      <c r="J117" s="21"/>
    </row>
    <row r="118" spans="1:10" ht="12">
      <c r="A118" s="3"/>
      <c r="B118" s="3"/>
      <c r="D118" s="21"/>
      <c r="E118" s="21"/>
      <c r="F118" s="21"/>
      <c r="G118" s="21"/>
      <c r="H118" s="21"/>
      <c r="I118" s="21"/>
      <c r="J118" s="21"/>
    </row>
    <row r="119" spans="1:10" ht="12">
      <c r="A119" s="3"/>
      <c r="B119" s="3"/>
      <c r="D119" s="21"/>
      <c r="E119" s="21"/>
      <c r="F119" s="21"/>
      <c r="G119" s="21"/>
      <c r="H119" s="21"/>
      <c r="I119" s="21"/>
      <c r="J119" s="21"/>
    </row>
    <row r="120" spans="1:10" ht="12">
      <c r="A120" s="3"/>
      <c r="B120" s="3"/>
      <c r="D120" s="21"/>
      <c r="E120" s="21"/>
      <c r="F120" s="21"/>
      <c r="G120" s="21"/>
      <c r="H120" s="21"/>
      <c r="I120" s="21"/>
      <c r="J120" s="21"/>
    </row>
    <row r="121" spans="1:10" ht="12">
      <c r="A121" s="3"/>
      <c r="B121" s="3"/>
      <c r="D121" s="21"/>
      <c r="E121" s="21"/>
      <c r="F121" s="21"/>
      <c r="G121" s="21"/>
      <c r="H121" s="21"/>
      <c r="I121" s="21"/>
      <c r="J121" s="21"/>
    </row>
    <row r="122" spans="1:10" ht="12">
      <c r="A122" s="3"/>
      <c r="B122" s="3"/>
      <c r="D122" s="21"/>
      <c r="E122" s="21"/>
      <c r="F122" s="21"/>
      <c r="G122" s="21"/>
      <c r="H122" s="21"/>
      <c r="I122" s="21"/>
      <c r="J122" s="21"/>
    </row>
    <row r="123" spans="1:10" ht="12">
      <c r="A123" s="3"/>
      <c r="B123" s="3"/>
      <c r="D123" s="21"/>
      <c r="E123" s="21"/>
      <c r="F123" s="21"/>
      <c r="G123" s="21"/>
      <c r="H123" s="21"/>
      <c r="I123" s="21"/>
      <c r="J123" s="21"/>
    </row>
    <row r="124" spans="1:10" ht="12">
      <c r="A124" s="3"/>
      <c r="B124" s="3"/>
      <c r="D124" s="21"/>
      <c r="E124" s="21"/>
      <c r="F124" s="21"/>
      <c r="G124" s="21"/>
      <c r="H124" s="21"/>
      <c r="I124" s="21"/>
      <c r="J124" s="21"/>
    </row>
    <row r="125" spans="1:10" ht="12">
      <c r="A125" s="3"/>
      <c r="B125" s="3"/>
      <c r="D125" s="21"/>
      <c r="E125" s="21"/>
      <c r="F125" s="21"/>
      <c r="G125" s="21"/>
      <c r="H125" s="21"/>
      <c r="I125" s="21"/>
      <c r="J125" s="21"/>
    </row>
    <row r="126" spans="1:10" ht="12">
      <c r="A126" s="3"/>
      <c r="B126" s="3"/>
      <c r="D126" s="21"/>
      <c r="E126" s="21"/>
      <c r="F126" s="21"/>
      <c r="G126" s="21"/>
      <c r="H126" s="21"/>
      <c r="I126" s="21"/>
      <c r="J126" s="21"/>
    </row>
    <row r="127" spans="1:10" ht="12">
      <c r="A127" s="3"/>
      <c r="B127" s="3"/>
      <c r="D127" s="21"/>
      <c r="E127" s="21"/>
      <c r="F127" s="21"/>
      <c r="G127" s="21"/>
      <c r="H127" s="21"/>
      <c r="I127" s="21"/>
      <c r="J127" s="21"/>
    </row>
    <row r="128" spans="1:10" ht="12">
      <c r="A128" s="3"/>
      <c r="B128" s="3"/>
      <c r="D128" s="21"/>
      <c r="E128" s="21"/>
      <c r="F128" s="21"/>
      <c r="G128" s="21"/>
      <c r="H128" s="21"/>
      <c r="I128" s="21"/>
      <c r="J128" s="21"/>
    </row>
    <row r="129" spans="1:10" ht="12">
      <c r="A129" s="3"/>
      <c r="B129" s="3"/>
      <c r="D129" s="21"/>
      <c r="E129" s="21"/>
      <c r="F129" s="21"/>
      <c r="G129" s="21"/>
      <c r="H129" s="21"/>
      <c r="I129" s="21"/>
      <c r="J129" s="21"/>
    </row>
    <row r="130" spans="1:10" ht="12">
      <c r="A130" s="3"/>
      <c r="B130" s="3"/>
      <c r="D130" s="21"/>
      <c r="E130" s="21"/>
      <c r="F130" s="21"/>
      <c r="G130" s="21"/>
      <c r="H130" s="21"/>
      <c r="I130" s="21"/>
      <c r="J130" s="21"/>
    </row>
    <row r="131" spans="1:10" ht="12">
      <c r="A131" s="3"/>
      <c r="B131" s="3"/>
      <c r="D131" s="21"/>
      <c r="E131" s="21"/>
      <c r="F131" s="21"/>
      <c r="G131" s="21"/>
      <c r="H131" s="21"/>
      <c r="I131" s="21"/>
      <c r="J131" s="21"/>
    </row>
    <row r="132" spans="1:10" ht="12">
      <c r="A132" s="3"/>
      <c r="B132" s="3"/>
      <c r="D132" s="21"/>
      <c r="E132" s="21"/>
      <c r="F132" s="21"/>
      <c r="G132" s="21"/>
      <c r="H132" s="21"/>
      <c r="I132" s="21"/>
      <c r="J132" s="21"/>
    </row>
    <row r="133" spans="1:10" ht="12">
      <c r="A133" s="3"/>
      <c r="B133" s="3"/>
      <c r="D133" s="21"/>
      <c r="E133" s="21"/>
      <c r="F133" s="21"/>
      <c r="G133" s="21"/>
      <c r="H133" s="21"/>
      <c r="I133" s="21"/>
      <c r="J133" s="21"/>
    </row>
    <row r="134" spans="1:10" ht="12">
      <c r="A134" s="3"/>
      <c r="B134" s="3"/>
      <c r="D134" s="21"/>
      <c r="E134" s="21"/>
      <c r="F134" s="21"/>
      <c r="G134" s="21"/>
      <c r="H134" s="21"/>
      <c r="I134" s="21"/>
      <c r="J134" s="21"/>
    </row>
    <row r="135" spans="1:10" ht="12">
      <c r="A135" s="3"/>
      <c r="B135" s="3"/>
      <c r="D135" s="21"/>
      <c r="E135" s="21"/>
      <c r="F135" s="21"/>
      <c r="G135" s="21"/>
      <c r="H135" s="21"/>
      <c r="I135" s="21"/>
      <c r="J135" s="21"/>
    </row>
    <row r="136" spans="1:10" ht="12">
      <c r="A136" s="3"/>
      <c r="B136" s="3"/>
      <c r="D136" s="21"/>
      <c r="E136" s="21"/>
      <c r="F136" s="21"/>
      <c r="G136" s="21"/>
      <c r="H136" s="21"/>
      <c r="I136" s="21"/>
      <c r="J136" s="21"/>
    </row>
    <row r="137" spans="1:10" ht="12">
      <c r="A137" s="3"/>
      <c r="B137" s="3"/>
      <c r="D137" s="21"/>
      <c r="E137" s="21"/>
      <c r="F137" s="21"/>
      <c r="G137" s="21"/>
      <c r="H137" s="21"/>
      <c r="I137" s="21"/>
      <c r="J137" s="21"/>
    </row>
    <row r="138" spans="1:10" ht="12">
      <c r="A138" s="3"/>
      <c r="B138" s="3"/>
      <c r="D138" s="21"/>
      <c r="E138" s="21"/>
      <c r="F138" s="21"/>
      <c r="G138" s="21"/>
      <c r="H138" s="21"/>
      <c r="I138" s="21"/>
      <c r="J138" s="21"/>
    </row>
    <row r="139" spans="1:10" ht="12">
      <c r="A139" s="3"/>
      <c r="B139" s="3"/>
      <c r="D139" s="21"/>
      <c r="E139" s="21"/>
      <c r="F139" s="21"/>
      <c r="G139" s="21"/>
      <c r="H139" s="21"/>
      <c r="I139" s="21"/>
      <c r="J139" s="21"/>
    </row>
    <row r="140" spans="1:10" ht="12">
      <c r="A140" s="3"/>
      <c r="B140" s="3"/>
      <c r="D140" s="21"/>
      <c r="E140" s="21"/>
      <c r="F140" s="21"/>
      <c r="G140" s="21"/>
      <c r="H140" s="21"/>
      <c r="I140" s="21"/>
      <c r="J140" s="21"/>
    </row>
    <row r="141" spans="1:10" ht="12">
      <c r="A141" s="3"/>
      <c r="B141" s="3"/>
      <c r="D141" s="21"/>
      <c r="E141" s="21"/>
      <c r="F141" s="21"/>
      <c r="G141" s="21"/>
      <c r="H141" s="21"/>
      <c r="I141" s="21"/>
      <c r="J141" s="21"/>
    </row>
    <row r="142" spans="1:10" ht="12">
      <c r="A142" s="3"/>
      <c r="B142" s="3"/>
      <c r="D142" s="21"/>
      <c r="E142" s="21"/>
      <c r="F142" s="21"/>
      <c r="G142" s="21"/>
      <c r="H142" s="21"/>
      <c r="I142" s="21"/>
      <c r="J142" s="21"/>
    </row>
    <row r="143" spans="1:10" ht="12">
      <c r="A143" s="3"/>
      <c r="B143" s="3"/>
      <c r="D143" s="21"/>
      <c r="E143" s="21"/>
      <c r="F143" s="21"/>
      <c r="G143" s="21"/>
      <c r="H143" s="21"/>
      <c r="I143" s="21"/>
      <c r="J143" s="21"/>
    </row>
    <row r="144" spans="1:10" ht="12">
      <c r="A144" s="3"/>
      <c r="B144" s="3"/>
      <c r="D144" s="21"/>
      <c r="E144" s="21"/>
      <c r="F144" s="21"/>
      <c r="G144" s="21"/>
      <c r="H144" s="21"/>
      <c r="I144" s="21"/>
      <c r="J144" s="21"/>
    </row>
    <row r="145" spans="1:10" ht="12">
      <c r="A145" s="3"/>
      <c r="B145" s="3"/>
      <c r="D145" s="21"/>
      <c r="E145" s="21"/>
      <c r="F145" s="21"/>
      <c r="G145" s="21"/>
      <c r="H145" s="21"/>
      <c r="I145" s="21"/>
      <c r="J145" s="21"/>
    </row>
    <row r="146" spans="1:10" ht="12">
      <c r="A146" s="3"/>
      <c r="B146" s="3"/>
      <c r="D146" s="21"/>
      <c r="E146" s="21"/>
      <c r="F146" s="21"/>
      <c r="G146" s="21"/>
      <c r="H146" s="21"/>
      <c r="I146" s="21"/>
      <c r="J146" s="21"/>
    </row>
    <row r="147" spans="1:10" ht="12">
      <c r="A147" s="3"/>
      <c r="B147" s="3"/>
      <c r="D147" s="21"/>
      <c r="E147" s="21"/>
      <c r="F147" s="21"/>
      <c r="G147" s="21"/>
      <c r="H147" s="21"/>
      <c r="I147" s="21"/>
      <c r="J147" s="21"/>
    </row>
    <row r="148" spans="1:10" ht="12">
      <c r="A148" s="3"/>
      <c r="B148" s="3"/>
      <c r="D148" s="21"/>
      <c r="E148" s="21"/>
      <c r="F148" s="21"/>
      <c r="G148" s="21"/>
      <c r="H148" s="21"/>
      <c r="I148" s="21"/>
      <c r="J148" s="21"/>
    </row>
    <row r="149" spans="1:10" ht="12">
      <c r="A149" s="3"/>
      <c r="B149" s="3"/>
      <c r="D149" s="21"/>
      <c r="E149" s="21"/>
      <c r="F149" s="21"/>
      <c r="G149" s="21"/>
      <c r="H149" s="21"/>
      <c r="I149" s="21"/>
      <c r="J149" s="21"/>
    </row>
    <row r="150" spans="1:10" ht="12">
      <c r="A150" s="3"/>
      <c r="B150" s="3"/>
      <c r="D150" s="21"/>
      <c r="E150" s="21"/>
      <c r="F150" s="21"/>
      <c r="G150" s="21"/>
      <c r="H150" s="21"/>
      <c r="I150" s="21"/>
      <c r="J150" s="21"/>
    </row>
    <row r="151" spans="1:10" ht="12">
      <c r="A151" s="3"/>
      <c r="B151" s="3"/>
      <c r="D151" s="21"/>
      <c r="E151" s="21"/>
      <c r="F151" s="21"/>
      <c r="G151" s="21"/>
      <c r="H151" s="21"/>
      <c r="I151" s="21"/>
      <c r="J151" s="21"/>
    </row>
    <row r="152" spans="1:10" ht="12">
      <c r="A152" s="3"/>
      <c r="B152" s="3"/>
      <c r="D152" s="21"/>
      <c r="E152" s="21"/>
      <c r="F152" s="21"/>
      <c r="G152" s="21"/>
      <c r="H152" s="21"/>
      <c r="I152" s="21"/>
      <c r="J152" s="21"/>
    </row>
    <row r="153" spans="1:10" ht="12">
      <c r="A153" s="3"/>
      <c r="B153" s="3"/>
      <c r="D153" s="21"/>
      <c r="E153" s="21"/>
      <c r="F153" s="21"/>
      <c r="G153" s="21"/>
      <c r="H153" s="21"/>
      <c r="I153" s="21"/>
      <c r="J153" s="21"/>
    </row>
    <row r="154" spans="1:10" ht="12">
      <c r="A154" s="3"/>
      <c r="B154" s="3"/>
      <c r="D154" s="21"/>
      <c r="E154" s="21"/>
      <c r="F154" s="21"/>
      <c r="G154" s="21"/>
      <c r="H154" s="21"/>
      <c r="I154" s="21"/>
      <c r="J154" s="21"/>
    </row>
    <row r="155" spans="1:10" ht="12">
      <c r="A155" s="3"/>
      <c r="B155" s="3"/>
      <c r="D155" s="21"/>
      <c r="E155" s="21"/>
      <c r="F155" s="21"/>
      <c r="G155" s="21"/>
      <c r="H155" s="21"/>
      <c r="I155" s="21"/>
      <c r="J155" s="21"/>
    </row>
    <row r="156" spans="1:10" ht="12">
      <c r="A156" s="3"/>
      <c r="B156" s="3"/>
      <c r="D156" s="21"/>
      <c r="E156" s="21"/>
      <c r="F156" s="21"/>
      <c r="G156" s="21"/>
      <c r="H156" s="21"/>
      <c r="I156" s="21"/>
      <c r="J156" s="21"/>
    </row>
    <row r="157" spans="1:10" ht="12">
      <c r="A157" s="3"/>
      <c r="B157" s="3"/>
      <c r="D157" s="21"/>
      <c r="E157" s="21"/>
      <c r="F157" s="21"/>
      <c r="G157" s="21"/>
      <c r="H157" s="21"/>
      <c r="I157" s="21"/>
      <c r="J157" s="21"/>
    </row>
    <row r="158" spans="1:10" ht="12">
      <c r="A158" s="3"/>
      <c r="B158" s="3"/>
      <c r="D158" s="21"/>
      <c r="E158" s="21"/>
      <c r="F158" s="21"/>
      <c r="G158" s="21"/>
      <c r="H158" s="21"/>
      <c r="I158" s="21"/>
      <c r="J158" s="21"/>
    </row>
    <row r="159" spans="1:10" ht="12">
      <c r="A159" s="3"/>
      <c r="B159" s="3"/>
      <c r="D159" s="21"/>
      <c r="E159" s="21"/>
      <c r="F159" s="21"/>
      <c r="G159" s="21"/>
      <c r="H159" s="21"/>
      <c r="I159" s="21"/>
      <c r="J159" s="21"/>
    </row>
    <row r="160" spans="1:10" ht="12">
      <c r="A160" s="3"/>
      <c r="B160" s="3"/>
      <c r="D160" s="21"/>
      <c r="E160" s="21"/>
      <c r="F160" s="21"/>
      <c r="G160" s="21"/>
      <c r="H160" s="21"/>
      <c r="I160" s="21"/>
      <c r="J160" s="21"/>
    </row>
    <row r="161" spans="1:10" ht="12">
      <c r="A161" s="3"/>
      <c r="B161" s="3"/>
      <c r="D161" s="21"/>
      <c r="E161" s="21"/>
      <c r="F161" s="21"/>
      <c r="G161" s="21"/>
      <c r="H161" s="21"/>
      <c r="I161" s="21"/>
      <c r="J161" s="21"/>
    </row>
    <row r="162" spans="1:10" ht="12">
      <c r="A162" s="3"/>
      <c r="B162" s="3"/>
      <c r="D162" s="21"/>
      <c r="E162" s="21"/>
      <c r="F162" s="21"/>
      <c r="G162" s="21"/>
      <c r="H162" s="21"/>
      <c r="I162" s="21"/>
      <c r="J162" s="21"/>
    </row>
    <row r="163" spans="1:10" ht="12">
      <c r="A163" s="3"/>
      <c r="B163" s="3"/>
      <c r="D163" s="21"/>
      <c r="E163" s="21"/>
      <c r="F163" s="21"/>
      <c r="G163" s="21"/>
      <c r="H163" s="21"/>
      <c r="I163" s="21"/>
      <c r="J163" s="21"/>
    </row>
    <row r="164" spans="1:10" ht="12">
      <c r="A164" s="3"/>
      <c r="B164" s="3"/>
      <c r="D164" s="21"/>
      <c r="E164" s="21"/>
      <c r="F164" s="21"/>
      <c r="G164" s="21"/>
      <c r="H164" s="21"/>
      <c r="I164" s="21"/>
      <c r="J164" s="21"/>
    </row>
    <row r="165" spans="1:10" ht="12">
      <c r="A165" s="3"/>
      <c r="B165" s="3"/>
      <c r="D165" s="21"/>
      <c r="E165" s="21"/>
      <c r="F165" s="21"/>
      <c r="G165" s="21"/>
      <c r="H165" s="21"/>
      <c r="I165" s="21"/>
      <c r="J165" s="21"/>
    </row>
    <row r="166" spans="1:10" ht="12">
      <c r="A166" s="3"/>
      <c r="B166" s="3"/>
      <c r="D166" s="21"/>
      <c r="E166" s="21"/>
      <c r="F166" s="21"/>
      <c r="G166" s="21"/>
      <c r="H166" s="21"/>
      <c r="I166" s="21"/>
      <c r="J166" s="21"/>
    </row>
    <row r="167" spans="1:10" ht="12">
      <c r="A167" s="3"/>
      <c r="B167" s="3"/>
      <c r="D167" s="21"/>
      <c r="E167" s="21"/>
      <c r="F167" s="21"/>
      <c r="G167" s="21"/>
      <c r="H167" s="21"/>
      <c r="I167" s="21"/>
      <c r="J167" s="21"/>
    </row>
    <row r="168" spans="1:10" ht="12">
      <c r="A168" s="3"/>
      <c r="B168" s="3"/>
      <c r="D168" s="21"/>
      <c r="E168" s="21"/>
      <c r="F168" s="21"/>
      <c r="G168" s="21"/>
      <c r="H168" s="21"/>
      <c r="I168" s="21"/>
      <c r="J168" s="21"/>
    </row>
    <row r="169" spans="1:10" ht="12">
      <c r="A169" s="3"/>
      <c r="B169" s="3"/>
      <c r="D169" s="21"/>
      <c r="E169" s="21"/>
      <c r="F169" s="21"/>
      <c r="G169" s="21"/>
      <c r="H169" s="21"/>
      <c r="I169" s="21"/>
      <c r="J169" s="21"/>
    </row>
    <row r="170" spans="1:10" ht="12">
      <c r="A170" s="3"/>
      <c r="B170" s="3"/>
      <c r="D170" s="21"/>
      <c r="E170" s="21"/>
      <c r="F170" s="21"/>
      <c r="G170" s="21"/>
      <c r="H170" s="21"/>
      <c r="I170" s="21"/>
      <c r="J170" s="21"/>
    </row>
    <row r="171" spans="1:10" ht="12">
      <c r="A171" s="3"/>
      <c r="B171" s="3"/>
      <c r="D171" s="21"/>
      <c r="E171" s="21"/>
      <c r="F171" s="21"/>
      <c r="G171" s="21"/>
      <c r="H171" s="21"/>
      <c r="I171" s="21"/>
      <c r="J171" s="21"/>
    </row>
    <row r="172" spans="1:10" ht="12">
      <c r="A172" s="3"/>
      <c r="B172" s="3"/>
      <c r="D172" s="21"/>
      <c r="E172" s="21"/>
      <c r="F172" s="21"/>
      <c r="G172" s="21"/>
      <c r="H172" s="21"/>
      <c r="I172" s="21"/>
      <c r="J172" s="21"/>
    </row>
    <row r="173" spans="1:10" ht="12">
      <c r="A173" s="3"/>
      <c r="B173" s="3"/>
      <c r="D173" s="21"/>
      <c r="E173" s="21"/>
      <c r="F173" s="21"/>
      <c r="G173" s="21"/>
      <c r="H173" s="21"/>
      <c r="I173" s="21"/>
      <c r="J173" s="21"/>
    </row>
    <row r="174" spans="1:10" ht="12">
      <c r="A174" s="3"/>
      <c r="B174" s="3"/>
      <c r="D174" s="21"/>
      <c r="E174" s="21"/>
      <c r="F174" s="21"/>
      <c r="G174" s="21"/>
      <c r="H174" s="21"/>
      <c r="I174" s="21"/>
      <c r="J174" s="21"/>
    </row>
    <row r="175" spans="1:10" ht="12">
      <c r="A175" s="3"/>
      <c r="B175" s="3"/>
      <c r="D175" s="21"/>
      <c r="E175" s="21"/>
      <c r="F175" s="21"/>
      <c r="G175" s="21"/>
      <c r="H175" s="21"/>
      <c r="I175" s="21"/>
      <c r="J175" s="21"/>
    </row>
    <row r="176" spans="1:10" ht="12">
      <c r="A176" s="3"/>
      <c r="B176" s="3"/>
      <c r="D176" s="21"/>
      <c r="E176" s="21"/>
      <c r="F176" s="21"/>
      <c r="G176" s="21"/>
      <c r="H176" s="21"/>
      <c r="I176" s="21"/>
      <c r="J176" s="21"/>
    </row>
    <row r="177" spans="1:10" ht="12">
      <c r="A177" s="3"/>
      <c r="B177" s="3"/>
      <c r="D177" s="21"/>
      <c r="E177" s="21"/>
      <c r="F177" s="21"/>
      <c r="G177" s="21"/>
      <c r="H177" s="21"/>
      <c r="I177" s="21"/>
      <c r="J177" s="21"/>
    </row>
    <row r="178" spans="1:10" ht="12">
      <c r="A178" s="3"/>
      <c r="B178" s="3"/>
      <c r="D178" s="21"/>
      <c r="E178" s="21"/>
      <c r="F178" s="21"/>
      <c r="G178" s="21"/>
      <c r="H178" s="21"/>
      <c r="I178" s="21"/>
      <c r="J178" s="21"/>
    </row>
    <row r="179" spans="1:10" ht="12">
      <c r="A179" s="3"/>
      <c r="B179" s="3"/>
      <c r="D179" s="21"/>
      <c r="E179" s="21"/>
      <c r="F179" s="21"/>
      <c r="G179" s="21"/>
      <c r="H179" s="21"/>
      <c r="I179" s="21"/>
      <c r="J179" s="21"/>
    </row>
    <row r="180" spans="1:10" ht="12">
      <c r="A180" s="3"/>
      <c r="B180" s="3"/>
      <c r="D180" s="21"/>
      <c r="E180" s="21"/>
      <c r="F180" s="21"/>
      <c r="G180" s="21"/>
      <c r="H180" s="21"/>
      <c r="I180" s="21"/>
      <c r="J180" s="21"/>
    </row>
    <row r="181" spans="1:10" ht="12">
      <c r="A181" s="3"/>
      <c r="B181" s="3"/>
      <c r="D181" s="21"/>
      <c r="E181" s="21"/>
      <c r="F181" s="21"/>
      <c r="G181" s="21"/>
      <c r="H181" s="21"/>
      <c r="I181" s="21"/>
      <c r="J181" s="21"/>
    </row>
    <row r="182" spans="1:10" ht="12">
      <c r="A182" s="3"/>
      <c r="B182" s="3"/>
      <c r="D182" s="21"/>
      <c r="E182" s="21"/>
      <c r="F182" s="21"/>
      <c r="G182" s="21"/>
      <c r="H182" s="21"/>
      <c r="I182" s="21"/>
      <c r="J182" s="21"/>
    </row>
    <row r="183" spans="1:10" ht="12">
      <c r="A183" s="3"/>
      <c r="B183" s="3"/>
      <c r="D183" s="21"/>
      <c r="E183" s="21"/>
      <c r="F183" s="21"/>
      <c r="G183" s="21"/>
      <c r="H183" s="21"/>
      <c r="I183" s="21"/>
      <c r="J183" s="21"/>
    </row>
    <row r="184" spans="1:10" ht="12">
      <c r="A184" s="3"/>
      <c r="B184" s="3"/>
      <c r="D184" s="21"/>
      <c r="E184" s="21"/>
      <c r="F184" s="21"/>
      <c r="G184" s="21"/>
      <c r="H184" s="21"/>
      <c r="I184" s="21"/>
      <c r="J184" s="21"/>
    </row>
    <row r="185" spans="1:10" ht="12">
      <c r="A185" s="3"/>
      <c r="B185" s="3"/>
      <c r="D185" s="21"/>
      <c r="E185" s="21"/>
      <c r="F185" s="21"/>
      <c r="G185" s="21"/>
      <c r="H185" s="21"/>
      <c r="I185" s="21"/>
      <c r="J185" s="21"/>
    </row>
    <row r="186" spans="1:10" ht="12">
      <c r="A186" s="3"/>
      <c r="B186" s="3"/>
      <c r="D186" s="21"/>
      <c r="E186" s="21"/>
      <c r="F186" s="21"/>
      <c r="G186" s="21"/>
      <c r="H186" s="21"/>
      <c r="I186" s="21"/>
      <c r="J186" s="21"/>
    </row>
    <row r="187" spans="1:10" ht="12">
      <c r="A187" s="3"/>
      <c r="B187" s="3"/>
      <c r="D187" s="21"/>
      <c r="E187" s="21"/>
      <c r="F187" s="21"/>
      <c r="G187" s="21"/>
      <c r="H187" s="21"/>
      <c r="I187" s="21"/>
      <c r="J187" s="21"/>
    </row>
    <row r="188" spans="1:10" ht="12">
      <c r="A188" s="3"/>
      <c r="B188" s="3"/>
      <c r="D188" s="21"/>
      <c r="E188" s="21"/>
      <c r="F188" s="21"/>
      <c r="G188" s="21"/>
      <c r="H188" s="21"/>
      <c r="I188" s="21"/>
      <c r="J188" s="21"/>
    </row>
    <row r="189" spans="1:10" ht="12">
      <c r="A189" s="3"/>
      <c r="B189" s="3"/>
      <c r="D189" s="21"/>
      <c r="E189" s="21"/>
      <c r="F189" s="21"/>
      <c r="G189" s="21"/>
      <c r="H189" s="21"/>
      <c r="I189" s="21"/>
      <c r="J189" s="21"/>
    </row>
    <row r="190" spans="1:10" ht="12">
      <c r="A190" s="3"/>
      <c r="B190" s="3"/>
      <c r="D190" s="21"/>
      <c r="E190" s="21"/>
      <c r="F190" s="21"/>
      <c r="G190" s="21"/>
      <c r="H190" s="21"/>
      <c r="I190" s="21"/>
      <c r="J190" s="21"/>
    </row>
    <row r="191" spans="1:10" ht="12">
      <c r="A191" s="3"/>
      <c r="B191" s="3"/>
      <c r="D191" s="21"/>
      <c r="E191" s="21"/>
      <c r="F191" s="21"/>
      <c r="G191" s="21"/>
      <c r="H191" s="21"/>
      <c r="I191" s="21"/>
      <c r="J191" s="21"/>
    </row>
    <row r="192" spans="1:10" ht="12">
      <c r="A192" s="3"/>
      <c r="B192" s="3"/>
      <c r="D192" s="21"/>
      <c r="E192" s="21"/>
      <c r="F192" s="21"/>
      <c r="G192" s="21"/>
      <c r="H192" s="21"/>
      <c r="I192" s="21"/>
      <c r="J192" s="21"/>
    </row>
    <row r="193" spans="1:10" ht="12">
      <c r="A193" s="3"/>
      <c r="B193" s="3"/>
      <c r="D193" s="21"/>
      <c r="E193" s="21"/>
      <c r="F193" s="21"/>
      <c r="G193" s="21"/>
      <c r="H193" s="21"/>
      <c r="I193" s="21"/>
      <c r="J193" s="21"/>
    </row>
    <row r="194" spans="1:10" ht="12">
      <c r="A194" s="3"/>
      <c r="B194" s="3"/>
      <c r="D194" s="21"/>
      <c r="E194" s="21"/>
      <c r="F194" s="21"/>
      <c r="G194" s="21"/>
      <c r="H194" s="21"/>
      <c r="I194" s="21"/>
      <c r="J194" s="21"/>
    </row>
    <row r="195" spans="1:10" ht="12">
      <c r="A195" s="3"/>
      <c r="B195" s="3"/>
      <c r="D195" s="21"/>
      <c r="E195" s="21"/>
      <c r="F195" s="21"/>
      <c r="G195" s="21"/>
      <c r="H195" s="21"/>
      <c r="I195" s="21"/>
      <c r="J195" s="21"/>
    </row>
    <row r="196" spans="1:10" ht="12">
      <c r="A196" s="3"/>
      <c r="B196" s="3"/>
      <c r="D196" s="21"/>
      <c r="E196" s="21"/>
      <c r="F196" s="21"/>
      <c r="G196" s="21"/>
      <c r="H196" s="21"/>
      <c r="I196" s="21"/>
      <c r="J196" s="21"/>
    </row>
    <row r="197" spans="1:10" ht="12">
      <c r="A197" s="3"/>
      <c r="B197" s="3"/>
      <c r="D197" s="21"/>
      <c r="E197" s="21"/>
      <c r="F197" s="21"/>
      <c r="G197" s="21"/>
      <c r="H197" s="21"/>
      <c r="I197" s="21"/>
      <c r="J197" s="21"/>
    </row>
    <row r="198" spans="1:10" ht="12">
      <c r="A198" s="3"/>
      <c r="B198" s="3"/>
      <c r="D198" s="21"/>
      <c r="E198" s="21"/>
      <c r="F198" s="21"/>
      <c r="G198" s="21"/>
      <c r="H198" s="21"/>
      <c r="I198" s="21"/>
      <c r="J198" s="21"/>
    </row>
    <row r="199" spans="1:10" ht="12">
      <c r="A199" s="3"/>
      <c r="B199" s="3"/>
      <c r="D199" s="21"/>
      <c r="E199" s="21"/>
      <c r="F199" s="21"/>
      <c r="G199" s="21"/>
      <c r="H199" s="21"/>
      <c r="I199" s="21"/>
      <c r="J199" s="21"/>
    </row>
    <row r="200" spans="1:10" ht="12">
      <c r="A200" s="3"/>
      <c r="B200" s="3"/>
      <c r="D200" s="21"/>
      <c r="E200" s="21"/>
      <c r="F200" s="21"/>
      <c r="G200" s="21"/>
      <c r="H200" s="21"/>
      <c r="I200" s="21"/>
      <c r="J200" s="21"/>
    </row>
    <row r="201" spans="1:10" ht="12">
      <c r="A201" s="3"/>
      <c r="B201" s="3"/>
      <c r="D201" s="21"/>
      <c r="E201" s="21"/>
      <c r="F201" s="21"/>
      <c r="G201" s="21"/>
      <c r="H201" s="21"/>
      <c r="I201" s="21"/>
      <c r="J201" s="21"/>
    </row>
    <row r="202" spans="1:10" ht="12">
      <c r="A202" s="3"/>
      <c r="B202" s="3"/>
      <c r="D202" s="21"/>
      <c r="E202" s="21"/>
      <c r="F202" s="21"/>
      <c r="G202" s="21"/>
      <c r="H202" s="21"/>
      <c r="I202" s="21"/>
      <c r="J202" s="21"/>
    </row>
    <row r="203" spans="1:10" ht="12">
      <c r="A203" s="3"/>
      <c r="B203" s="3"/>
      <c r="D203" s="21"/>
      <c r="E203" s="21"/>
      <c r="F203" s="21"/>
      <c r="G203" s="21"/>
      <c r="H203" s="21"/>
      <c r="I203" s="21"/>
      <c r="J203" s="21"/>
    </row>
    <row r="204" spans="1:10" ht="12">
      <c r="A204" s="3"/>
      <c r="B204" s="3"/>
      <c r="D204" s="21"/>
      <c r="E204" s="21"/>
      <c r="F204" s="21"/>
      <c r="G204" s="21"/>
      <c r="H204" s="21"/>
      <c r="I204" s="21"/>
      <c r="J204" s="21"/>
    </row>
    <row r="205" spans="1:10" ht="12">
      <c r="A205" s="3"/>
      <c r="B205" s="3"/>
      <c r="D205" s="21"/>
      <c r="E205" s="21"/>
      <c r="F205" s="21"/>
      <c r="G205" s="21"/>
      <c r="H205" s="21"/>
      <c r="I205" s="21"/>
      <c r="J205" s="21"/>
    </row>
    <row r="206" spans="1:10" ht="12">
      <c r="A206" s="3"/>
      <c r="B206" s="3"/>
      <c r="D206" s="21"/>
      <c r="E206" s="21"/>
      <c r="F206" s="21"/>
      <c r="G206" s="21"/>
      <c r="H206" s="21"/>
      <c r="I206" s="21"/>
      <c r="J206" s="21"/>
    </row>
    <row r="207" spans="1:10" ht="12">
      <c r="A207" s="3"/>
      <c r="B207" s="3"/>
      <c r="D207" s="21"/>
      <c r="E207" s="21"/>
      <c r="F207" s="21"/>
      <c r="G207" s="21"/>
      <c r="H207" s="21"/>
      <c r="I207" s="21"/>
      <c r="J207" s="21"/>
    </row>
    <row r="208" spans="1:10" ht="12">
      <c r="A208" s="3"/>
      <c r="B208" s="3"/>
      <c r="D208" s="21"/>
      <c r="E208" s="21"/>
      <c r="F208" s="21"/>
      <c r="G208" s="21"/>
      <c r="H208" s="21"/>
      <c r="I208" s="21"/>
      <c r="J208" s="21"/>
    </row>
    <row r="209" spans="1:10" ht="12">
      <c r="A209" s="3"/>
      <c r="B209" s="3"/>
      <c r="D209" s="21"/>
      <c r="E209" s="21"/>
      <c r="F209" s="21"/>
      <c r="G209" s="21"/>
      <c r="H209" s="21"/>
      <c r="I209" s="21"/>
      <c r="J209" s="21"/>
    </row>
    <row r="210" spans="1:10" ht="12">
      <c r="A210" s="3"/>
      <c r="B210" s="3"/>
      <c r="D210" s="21"/>
      <c r="E210" s="21"/>
      <c r="F210" s="21"/>
      <c r="G210" s="21"/>
      <c r="H210" s="21"/>
      <c r="I210" s="21"/>
      <c r="J210" s="21"/>
    </row>
    <row r="211" spans="1:10" ht="12">
      <c r="A211" s="3"/>
      <c r="B211" s="3"/>
      <c r="D211" s="21"/>
      <c r="E211" s="21"/>
      <c r="F211" s="21"/>
      <c r="G211" s="21"/>
      <c r="H211" s="21"/>
      <c r="I211" s="21"/>
      <c r="J211" s="21"/>
    </row>
    <row r="212" spans="1:10" ht="12">
      <c r="A212" s="3"/>
      <c r="B212" s="3"/>
      <c r="D212" s="21"/>
      <c r="E212" s="21"/>
      <c r="F212" s="21"/>
      <c r="G212" s="21"/>
      <c r="H212" s="21"/>
      <c r="I212" s="21"/>
      <c r="J212" s="21"/>
    </row>
    <row r="213" spans="1:10" ht="12">
      <c r="A213" s="3"/>
      <c r="B213" s="3"/>
      <c r="D213" s="21"/>
      <c r="E213" s="21"/>
      <c r="F213" s="21"/>
      <c r="G213" s="21"/>
      <c r="H213" s="21"/>
      <c r="I213" s="21"/>
      <c r="J213" s="21"/>
    </row>
    <row r="214" spans="1:10" ht="12">
      <c r="A214" s="3"/>
      <c r="B214" s="3"/>
      <c r="D214" s="21"/>
      <c r="E214" s="21"/>
      <c r="F214" s="21"/>
      <c r="G214" s="21"/>
      <c r="H214" s="21"/>
      <c r="I214" s="21"/>
      <c r="J214" s="21"/>
    </row>
    <row r="215" spans="1:10" ht="12">
      <c r="A215" s="3"/>
      <c r="B215" s="3"/>
      <c r="D215" s="21"/>
      <c r="E215" s="21"/>
      <c r="F215" s="21"/>
      <c r="G215" s="21"/>
      <c r="H215" s="21"/>
      <c r="I215" s="21"/>
      <c r="J215" s="21"/>
    </row>
    <row r="216" spans="1:10" ht="12">
      <c r="A216" s="3"/>
      <c r="B216" s="3"/>
      <c r="D216" s="21"/>
      <c r="E216" s="21"/>
      <c r="F216" s="21"/>
      <c r="G216" s="21"/>
      <c r="H216" s="21"/>
      <c r="I216" s="21"/>
      <c r="J216" s="21"/>
    </row>
    <row r="217" spans="1:10" ht="12">
      <c r="A217" s="3"/>
      <c r="B217" s="3"/>
      <c r="D217" s="21"/>
      <c r="E217" s="21"/>
      <c r="F217" s="21"/>
      <c r="G217" s="21"/>
      <c r="H217" s="21"/>
      <c r="I217" s="21"/>
      <c r="J217" s="21"/>
    </row>
    <row r="218" spans="1:10" ht="12">
      <c r="A218" s="3"/>
      <c r="B218" s="3"/>
      <c r="D218" s="21"/>
      <c r="E218" s="21"/>
      <c r="F218" s="21"/>
      <c r="G218" s="21"/>
      <c r="H218" s="21"/>
      <c r="I218" s="21"/>
      <c r="J218" s="21"/>
    </row>
    <row r="219" spans="1:10" ht="12">
      <c r="A219" s="3"/>
      <c r="B219" s="3"/>
      <c r="D219" s="21"/>
      <c r="E219" s="21"/>
      <c r="F219" s="21"/>
      <c r="G219" s="21"/>
      <c r="H219" s="21"/>
      <c r="I219" s="21"/>
      <c r="J219" s="21"/>
    </row>
    <row r="220" spans="1:10" ht="12">
      <c r="A220" s="3"/>
      <c r="B220" s="3"/>
      <c r="D220" s="21"/>
      <c r="E220" s="21"/>
      <c r="F220" s="21"/>
      <c r="G220" s="21"/>
      <c r="H220" s="21"/>
      <c r="I220" s="21"/>
      <c r="J220" s="21"/>
    </row>
    <row r="221" spans="1:10" ht="12">
      <c r="A221" s="3"/>
      <c r="B221" s="3"/>
      <c r="D221" s="21"/>
      <c r="E221" s="21"/>
      <c r="F221" s="21"/>
      <c r="G221" s="21"/>
      <c r="H221" s="21"/>
      <c r="I221" s="21"/>
      <c r="J221" s="21"/>
    </row>
    <row r="222" spans="1:10" ht="12">
      <c r="A222" s="3"/>
      <c r="B222" s="3"/>
      <c r="D222" s="21"/>
      <c r="E222" s="21"/>
      <c r="F222" s="21"/>
      <c r="G222" s="21"/>
      <c r="H222" s="21"/>
      <c r="I222" s="21"/>
      <c r="J222" s="21"/>
    </row>
    <row r="223" spans="1:10" ht="12">
      <c r="A223" s="3"/>
      <c r="B223" s="3"/>
      <c r="D223" s="21"/>
      <c r="E223" s="21"/>
      <c r="F223" s="21"/>
      <c r="G223" s="21"/>
      <c r="H223" s="21"/>
      <c r="I223" s="21"/>
      <c r="J223" s="21"/>
    </row>
    <row r="224" spans="1:10" ht="12">
      <c r="A224" s="3"/>
      <c r="B224" s="3"/>
      <c r="D224" s="21"/>
      <c r="E224" s="21"/>
      <c r="F224" s="21"/>
      <c r="G224" s="21"/>
      <c r="H224" s="21"/>
      <c r="I224" s="21"/>
      <c r="J224" s="21"/>
    </row>
    <row r="225" spans="1:10" ht="12">
      <c r="A225" s="3"/>
      <c r="B225" s="3"/>
      <c r="D225" s="21"/>
      <c r="E225" s="21"/>
      <c r="F225" s="21"/>
      <c r="G225" s="21"/>
      <c r="H225" s="21"/>
      <c r="I225" s="21"/>
      <c r="J225" s="21"/>
    </row>
    <row r="226" spans="1:10" ht="12">
      <c r="A226" s="3"/>
      <c r="B226" s="3"/>
      <c r="D226" s="21"/>
      <c r="E226" s="21"/>
      <c r="F226" s="21"/>
      <c r="G226" s="21"/>
      <c r="H226" s="21"/>
      <c r="I226" s="21"/>
      <c r="J226" s="21"/>
    </row>
    <row r="227" spans="1:10" ht="12">
      <c r="A227" s="3"/>
      <c r="B227" s="3"/>
      <c r="D227" s="21"/>
      <c r="E227" s="21"/>
      <c r="F227" s="21"/>
      <c r="G227" s="21"/>
      <c r="H227" s="21"/>
      <c r="I227" s="21"/>
      <c r="J227" s="21"/>
    </row>
    <row r="228" spans="1:10" ht="12">
      <c r="A228" s="3"/>
      <c r="B228" s="3"/>
      <c r="D228" s="21"/>
      <c r="E228" s="21"/>
      <c r="F228" s="21"/>
      <c r="G228" s="21"/>
      <c r="H228" s="21"/>
      <c r="I228" s="21"/>
      <c r="J228" s="21"/>
    </row>
    <row r="229" spans="1:10" ht="12">
      <c r="A229" s="3"/>
      <c r="B229" s="3"/>
      <c r="D229" s="21"/>
      <c r="E229" s="21"/>
      <c r="F229" s="21"/>
      <c r="G229" s="21"/>
      <c r="H229" s="21"/>
      <c r="I229" s="21"/>
      <c r="J229" s="21"/>
    </row>
    <row r="230" spans="1:10" ht="12">
      <c r="A230" s="3"/>
      <c r="B230" s="3"/>
      <c r="D230" s="21"/>
      <c r="E230" s="21"/>
      <c r="F230" s="21"/>
      <c r="G230" s="21"/>
      <c r="H230" s="21"/>
      <c r="I230" s="21"/>
      <c r="J230" s="21"/>
    </row>
    <row r="231" spans="1:10" ht="12">
      <c r="A231" s="3"/>
      <c r="B231" s="3"/>
      <c r="D231" s="21"/>
      <c r="E231" s="21"/>
      <c r="F231" s="21"/>
      <c r="G231" s="21"/>
      <c r="H231" s="21"/>
      <c r="I231" s="21"/>
      <c r="J231" s="21"/>
    </row>
    <row r="232" spans="1:10" ht="12">
      <c r="A232" s="3"/>
      <c r="B232" s="3"/>
      <c r="D232" s="21"/>
      <c r="E232" s="21"/>
      <c r="F232" s="21"/>
      <c r="G232" s="21"/>
      <c r="H232" s="21"/>
      <c r="I232" s="21"/>
      <c r="J232" s="21"/>
    </row>
    <row r="233" spans="1:10" ht="12">
      <c r="A233" s="3">
        <f>MODEL!E255</f>
        <v>6.400000000000006</v>
      </c>
      <c r="B233" s="3">
        <f>MODEL!P255</f>
        <v>-0.8024561342642045</v>
      </c>
      <c r="D233" s="21">
        <f aca="true" t="shared" si="0" ref="D229:D292">A233*PI()/180</f>
        <v>0.11170107212763719</v>
      </c>
      <c r="E233" s="21">
        <f aca="true" t="shared" si="1" ref="E229:E292">B233/206265</f>
        <v>-3.890413469392308E-06</v>
      </c>
      <c r="F233" s="21">
        <f aca="true" t="shared" si="2" ref="F229:F292">D233*D233</f>
        <v>0.012477129514463605</v>
      </c>
      <c r="G233" s="21">
        <f aca="true" t="shared" si="3" ref="G229:G292">D233*D233*D233</f>
        <v>0.00139370874384097</v>
      </c>
      <c r="H233" s="21">
        <f aca="true" t="shared" si="4" ref="H229:H292">D233*D233*D233*D233</f>
        <v>0.00015567876092069881</v>
      </c>
      <c r="I233" s="21">
        <f aca="true" t="shared" si="5" ref="I229:I292">D233*E233</f>
        <v>-4.3456335555092144E-07</v>
      </c>
      <c r="J233" s="21">
        <f aca="true" t="shared" si="6" ref="J229:J292">D233*D233*E233</f>
        <v>-4.854119272242152E-08</v>
      </c>
    </row>
    <row r="234" spans="1:10" ht="12">
      <c r="A234" s="3">
        <f>MODEL!E256</f>
        <v>48.4</v>
      </c>
      <c r="B234" s="3">
        <f>MODEL!P256</f>
        <v>-3.513537112820586</v>
      </c>
      <c r="D234" s="21">
        <f t="shared" si="0"/>
        <v>0.8447393579652556</v>
      </c>
      <c r="E234" s="21">
        <f t="shared" si="1"/>
        <v>-1.7034092613000683E-05</v>
      </c>
      <c r="F234" s="21">
        <f t="shared" si="2"/>
        <v>0.7135845828955522</v>
      </c>
      <c r="G234" s="21">
        <f t="shared" si="3"/>
        <v>0.6027929824090934</v>
      </c>
      <c r="H234" s="21">
        <f t="shared" si="4"/>
        <v>0.5092029569462192</v>
      </c>
      <c r="I234" s="21">
        <f t="shared" si="5"/>
        <v>-1.43893684574269E-05</v>
      </c>
      <c r="J234" s="21">
        <f t="shared" si="6"/>
        <v>-1.2155265872252299E-05</v>
      </c>
    </row>
    <row r="235" spans="1:10" ht="12">
      <c r="A235" s="3">
        <f>MODEL!E257</f>
        <v>50.1</v>
      </c>
      <c r="B235" s="3">
        <f>MODEL!P257</f>
        <v>-4.88809114949845</v>
      </c>
      <c r="D235" s="21">
        <f t="shared" si="0"/>
        <v>0.8744099552491591</v>
      </c>
      <c r="E235" s="21">
        <f t="shared" si="1"/>
        <v>-2.369811237727414E-05</v>
      </c>
      <c r="F235" s="21">
        <f t="shared" si="2"/>
        <v>0.7645927698388364</v>
      </c>
      <c r="G235" s="21">
        <f t="shared" si="3"/>
        <v>0.6685675296586076</v>
      </c>
      <c r="H235" s="21">
        <f t="shared" si="4"/>
        <v>0.5846021036898239</v>
      </c>
      <c r="I235" s="21">
        <f t="shared" si="5"/>
        <v>-2.0721865383301822E-05</v>
      </c>
      <c r="J235" s="21">
        <f t="shared" si="6"/>
        <v>-1.8119405382492044E-05</v>
      </c>
    </row>
    <row r="236" spans="1:10" ht="12">
      <c r="A236" s="3">
        <f>MODEL!E258</f>
        <v>55.4</v>
      </c>
      <c r="B236" s="3">
        <f>MODEL!P258</f>
        <v>-1.7504047910506273</v>
      </c>
      <c r="D236" s="21">
        <f t="shared" si="0"/>
        <v>0.9669124056048585</v>
      </c>
      <c r="E236" s="21">
        <f t="shared" si="1"/>
        <v>-8.486193930383862E-06</v>
      </c>
      <c r="F236" s="21">
        <f t="shared" si="2"/>
        <v>0.9349196001125744</v>
      </c>
      <c r="G236" s="21">
        <f t="shared" si="3"/>
        <v>0.9039853595919816</v>
      </c>
      <c r="H236" s="21">
        <f t="shared" si="4"/>
        <v>0.874074658674656</v>
      </c>
      <c r="I236" s="21">
        <f t="shared" si="5"/>
        <v>-8.205406187656808E-06</v>
      </c>
      <c r="J236" s="21">
        <f t="shared" si="6"/>
        <v>-7.933909035872235E-06</v>
      </c>
    </row>
    <row r="237" spans="1:10" ht="12">
      <c r="A237" s="3">
        <f>MODEL!E259</f>
        <v>56.8</v>
      </c>
      <c r="B237" s="3">
        <f>MODEL!P259</f>
        <v>-1.0946029097271577</v>
      </c>
      <c r="D237" s="21">
        <f t="shared" si="0"/>
        <v>0.9913470151327791</v>
      </c>
      <c r="E237" s="21">
        <f t="shared" si="1"/>
        <v>-5.306779675306803E-06</v>
      </c>
      <c r="F237" s="21">
        <f t="shared" si="2"/>
        <v>0.9827689044126706</v>
      </c>
      <c r="G237" s="21">
        <f t="shared" si="3"/>
        <v>0.9742650199548125</v>
      </c>
      <c r="H237" s="21">
        <f t="shared" si="4"/>
        <v>0.9658347194804808</v>
      </c>
      <c r="I237" s="21">
        <f t="shared" si="5"/>
        <v>-5.2608601910826975E-06</v>
      </c>
      <c r="J237" s="21">
        <f t="shared" si="6"/>
        <v>-5.215338047460695E-06</v>
      </c>
    </row>
    <row r="238" spans="1:10" ht="12">
      <c r="A238" s="3">
        <f>MODEL!E260</f>
        <v>57.5</v>
      </c>
      <c r="B238" s="3">
        <f>MODEL!P260</f>
        <v>-3.188311546956484</v>
      </c>
      <c r="D238" s="21">
        <f t="shared" si="0"/>
        <v>1.0035643198967394</v>
      </c>
      <c r="E238" s="21">
        <f t="shared" si="1"/>
        <v>-1.5457356056318253E-05</v>
      </c>
      <c r="F238" s="21">
        <f t="shared" si="2"/>
        <v>1.0071413441698052</v>
      </c>
      <c r="G238" s="21">
        <f t="shared" si="3"/>
        <v>1.0107311181016585</v>
      </c>
      <c r="H238" s="21">
        <f t="shared" si="4"/>
        <v>1.014333687136162</v>
      </c>
      <c r="I238" s="21">
        <f t="shared" si="5"/>
        <v>-1.5512451018060776E-05</v>
      </c>
      <c r="J238" s="21">
        <f t="shared" si="6"/>
        <v>-1.5567742355871645E-05</v>
      </c>
    </row>
    <row r="239" spans="1:10" ht="12">
      <c r="A239" s="3">
        <f>MODEL!E261</f>
        <v>58.2</v>
      </c>
      <c r="B239" s="3">
        <f>MODEL!P261</f>
        <v>-0.9605114959629475</v>
      </c>
      <c r="D239" s="21">
        <f t="shared" si="0"/>
        <v>1.0157816246606999</v>
      </c>
      <c r="E239" s="21">
        <f t="shared" si="1"/>
        <v>-4.656686766843369E-06</v>
      </c>
      <c r="F239" s="21">
        <f t="shared" si="2"/>
        <v>1.0318123089983309</v>
      </c>
      <c r="G239" s="21">
        <f t="shared" si="3"/>
        <v>1.0480959835792325</v>
      </c>
      <c r="H239" s="21">
        <f t="shared" si="4"/>
        <v>1.064636641000467</v>
      </c>
      <c r="I239" s="21">
        <f t="shared" si="5"/>
        <v>-4.730176849560139E-06</v>
      </c>
      <c r="J239" s="21">
        <f t="shared" si="6"/>
        <v>-4.804826725178629E-06</v>
      </c>
    </row>
    <row r="240" spans="1:10" ht="12">
      <c r="A240" s="3">
        <f>MODEL!E262</f>
        <v>52.8</v>
      </c>
      <c r="B240" s="3">
        <f>MODEL!P262</f>
        <v>2.775399543867209</v>
      </c>
      <c r="D240" s="21">
        <f t="shared" si="0"/>
        <v>0.921533845053006</v>
      </c>
      <c r="E240" s="21">
        <f t="shared" si="1"/>
        <v>1.3455504054818845E-05</v>
      </c>
      <c r="F240" s="21">
        <f t="shared" si="2"/>
        <v>0.8492246275781776</v>
      </c>
      <c r="G240" s="21">
        <f t="shared" si="3"/>
        <v>0.782589236365825</v>
      </c>
      <c r="H240" s="21">
        <f t="shared" si="4"/>
        <v>0.7211824680852944</v>
      </c>
      <c r="I240" s="21">
        <f t="shared" si="5"/>
        <v>1.2399702388763523E-05</v>
      </c>
      <c r="J240" s="21">
        <f t="shared" si="6"/>
        <v>1.1426745419830193E-05</v>
      </c>
    </row>
    <row r="241" spans="1:10" ht="12">
      <c r="A241" s="3">
        <f>MODEL!E263</f>
        <v>53.5</v>
      </c>
      <c r="B241" s="3">
        <f>MODEL!P263</f>
        <v>2.059775178490426</v>
      </c>
      <c r="D241" s="21">
        <f t="shared" si="0"/>
        <v>0.9337511498169663</v>
      </c>
      <c r="E241" s="21">
        <f t="shared" si="1"/>
        <v>9.986062485106179E-06</v>
      </c>
      <c r="F241" s="21">
        <f t="shared" si="2"/>
        <v>0.8718912097845066</v>
      </c>
      <c r="G241" s="21">
        <f t="shared" si="3"/>
        <v>0.8141294196515888</v>
      </c>
      <c r="H241" s="21">
        <f t="shared" si="4"/>
        <v>0.7601942816994905</v>
      </c>
      <c r="I241" s="21">
        <f t="shared" si="5"/>
        <v>9.324497327611966E-06</v>
      </c>
      <c r="J241" s="21">
        <f t="shared" si="6"/>
        <v>8.706760101122903E-06</v>
      </c>
    </row>
    <row r="242" spans="1:10" ht="12">
      <c r="A242" s="3">
        <f>MODEL!E264</f>
        <v>54.3</v>
      </c>
      <c r="B242" s="3">
        <f>MODEL!P264</f>
        <v>0.3113454328642433</v>
      </c>
      <c r="D242" s="21">
        <f t="shared" si="0"/>
        <v>0.9477137838329208</v>
      </c>
      <c r="E242" s="21">
        <f t="shared" si="1"/>
        <v>1.5094438361537018E-06</v>
      </c>
      <c r="F242" s="21">
        <f t="shared" si="2"/>
        <v>0.8981614160669121</v>
      </c>
      <c r="G242" s="21">
        <f t="shared" si="3"/>
        <v>0.8511999541135076</v>
      </c>
      <c r="H242" s="21">
        <f t="shared" si="4"/>
        <v>0.8066939293113209</v>
      </c>
      <c r="I242" s="21">
        <f t="shared" si="5"/>
        <v>1.430520729444504E-06</v>
      </c>
      <c r="J242" s="21">
        <f t="shared" si="6"/>
        <v>1.355724213353281E-06</v>
      </c>
    </row>
    <row r="243" spans="1:10" ht="12">
      <c r="A243" s="3">
        <f>MODEL!E265</f>
        <v>54.9</v>
      </c>
      <c r="B243" s="3">
        <f>MODEL!P265</f>
        <v>3.7515027099814944</v>
      </c>
      <c r="D243" s="21">
        <f t="shared" si="0"/>
        <v>0.9581857593448869</v>
      </c>
      <c r="E243" s="21">
        <f t="shared" si="1"/>
        <v>1.8187781300664167E-05</v>
      </c>
      <c r="F243" s="21">
        <f t="shared" si="2"/>
        <v>0.9181199494113376</v>
      </c>
      <c r="G243" s="21">
        <f t="shared" si="3"/>
        <v>0.8797294608963917</v>
      </c>
      <c r="H243" s="21">
        <f t="shared" si="4"/>
        <v>0.8429442415070771</v>
      </c>
      <c r="I243" s="21">
        <f t="shared" si="5"/>
        <v>1.742727303637563E-05</v>
      </c>
      <c r="J243" s="21">
        <f t="shared" si="6"/>
        <v>1.6698564847670256E-05</v>
      </c>
    </row>
    <row r="244" spans="1:10" ht="12">
      <c r="A244" s="3">
        <f>MODEL!E266</f>
        <v>55.7</v>
      </c>
      <c r="B244" s="3">
        <f>MODEL!P266</f>
        <v>3.1690780816332733</v>
      </c>
      <c r="D244" s="21">
        <f t="shared" si="0"/>
        <v>0.9721483933608416</v>
      </c>
      <c r="E244" s="21">
        <f t="shared" si="1"/>
        <v>1.536410967266998E-05</v>
      </c>
      <c r="F244" s="21">
        <f t="shared" si="2"/>
        <v>0.9450724987140656</v>
      </c>
      <c r="G244" s="21">
        <f t="shared" si="3"/>
        <v>0.9187507112343949</v>
      </c>
      <c r="H244" s="21">
        <f t="shared" si="4"/>
        <v>0.8931620278256475</v>
      </c>
      <c r="I244" s="21">
        <f t="shared" si="5"/>
        <v>1.4936194533705887E-05</v>
      </c>
      <c r="J244" s="21">
        <f t="shared" si="6"/>
        <v>1.4520197518867163E-05</v>
      </c>
    </row>
    <row r="245" spans="1:10" ht="12">
      <c r="A245" s="3">
        <f>MODEL!E267</f>
        <v>56.3</v>
      </c>
      <c r="B245" s="3">
        <f>MODEL!P267</f>
        <v>3.162722138016875</v>
      </c>
      <c r="D245" s="21">
        <f t="shared" si="0"/>
        <v>0.9826203688728075</v>
      </c>
      <c r="E245" s="21">
        <f t="shared" si="1"/>
        <v>1.533329521739934E-05</v>
      </c>
      <c r="F245" s="21">
        <f t="shared" si="2"/>
        <v>0.9655427893237322</v>
      </c>
      <c r="G245" s="21">
        <f t="shared" si="3"/>
        <v>0.9487620118077651</v>
      </c>
      <c r="H245" s="21">
        <f t="shared" si="4"/>
        <v>0.9322728780150531</v>
      </c>
      <c r="I245" s="21">
        <f t="shared" si="5"/>
        <v>1.5066808202556596E-05</v>
      </c>
      <c r="J245" s="21">
        <f t="shared" si="6"/>
        <v>1.4804952633732003E-05</v>
      </c>
    </row>
    <row r="246" spans="1:10" ht="12">
      <c r="A246" s="3">
        <f>MODEL!E268</f>
        <v>56.9</v>
      </c>
      <c r="B246" s="3">
        <f>MODEL!P268</f>
        <v>3.242281955728714</v>
      </c>
      <c r="D246" s="21">
        <f t="shared" si="0"/>
        <v>0.9930923443847735</v>
      </c>
      <c r="E246" s="21">
        <f t="shared" si="1"/>
        <v>1.5719011736012966E-05</v>
      </c>
      <c r="F246" s="21">
        <f t="shared" si="2"/>
        <v>0.9862324044756454</v>
      </c>
      <c r="G246" s="21">
        <f t="shared" si="3"/>
        <v>0.9794198506689509</v>
      </c>
      <c r="H246" s="21">
        <f t="shared" si="4"/>
        <v>0.9726543556378131</v>
      </c>
      <c r="I246" s="21">
        <f t="shared" si="5"/>
        <v>1.5610430216328885E-05</v>
      </c>
      <c r="J246" s="21">
        <f t="shared" si="6"/>
        <v>1.5502598740388956E-05</v>
      </c>
    </row>
    <row r="247" spans="1:10" ht="12">
      <c r="A247" s="3">
        <f>MODEL!E269</f>
        <v>63</v>
      </c>
      <c r="B247" s="3">
        <f>MODEL!P269</f>
        <v>3.2357939500379587</v>
      </c>
      <c r="D247" s="21">
        <f t="shared" si="0"/>
        <v>1.0995574287564276</v>
      </c>
      <c r="E247" s="21">
        <f t="shared" si="1"/>
        <v>1.5687557026339704E-05</v>
      </c>
      <c r="F247" s="21">
        <f t="shared" si="2"/>
        <v>1.2090265391334463</v>
      </c>
      <c r="G247" s="21">
        <f t="shared" si="3"/>
        <v>1.3293941126678546</v>
      </c>
      <c r="H247" s="21">
        <f t="shared" si="4"/>
        <v>1.4617451723289987</v>
      </c>
      <c r="I247" s="21">
        <f t="shared" si="5"/>
        <v>1.7249369867351912E-05</v>
      </c>
      <c r="J247" s="21">
        <f t="shared" si="6"/>
        <v>1.896667277901407E-05</v>
      </c>
    </row>
    <row r="248" spans="1:10" ht="12">
      <c r="A248" s="3">
        <f>MODEL!E270</f>
        <v>55</v>
      </c>
      <c r="B248" s="3">
        <f>MODEL!P270</f>
        <v>-1.161119871640011</v>
      </c>
      <c r="D248" s="21">
        <f t="shared" si="0"/>
        <v>0.9599310885968813</v>
      </c>
      <c r="E248" s="21">
        <f t="shared" si="1"/>
        <v>-5.6292627039973385E-06</v>
      </c>
      <c r="F248" s="21">
        <f t="shared" si="2"/>
        <v>0.9214676948547935</v>
      </c>
      <c r="G248" s="21">
        <f t="shared" si="3"/>
        <v>0.8845454874288208</v>
      </c>
      <c r="H248" s="21">
        <f t="shared" si="4"/>
        <v>0.8491027126610069</v>
      </c>
      <c r="I248" s="21">
        <f t="shared" si="5"/>
        <v>-5.403704275445988E-06</v>
      </c>
      <c r="J248" s="21">
        <f t="shared" si="6"/>
        <v>-5.187183727584489E-06</v>
      </c>
    </row>
    <row r="249" spans="1:10" ht="12">
      <c r="A249" s="3">
        <f>MODEL!E271</f>
        <v>45.6</v>
      </c>
      <c r="B249" s="3">
        <f>MODEL!P271</f>
        <v>0.13281005736052975</v>
      </c>
      <c r="D249" s="21">
        <f t="shared" si="0"/>
        <v>0.7958701389094144</v>
      </c>
      <c r="E249" s="21">
        <f t="shared" si="1"/>
        <v>6.438807231499758E-07</v>
      </c>
      <c r="F249" s="21">
        <f t="shared" si="2"/>
        <v>0.6334092780076905</v>
      </c>
      <c r="G249" s="21">
        <f t="shared" si="3"/>
        <v>0.5041115300744925</v>
      </c>
      <c r="H249" s="21">
        <f t="shared" si="4"/>
        <v>0.4012073134662238</v>
      </c>
      <c r="I249" s="21">
        <f t="shared" si="5"/>
        <v>5.124454405744654E-07</v>
      </c>
      <c r="J249" s="21">
        <f t="shared" si="6"/>
        <v>4.078400239734959E-07</v>
      </c>
    </row>
    <row r="250" spans="1:10" ht="12">
      <c r="A250" s="3">
        <f>MODEL!E272</f>
        <v>45.2</v>
      </c>
      <c r="B250" s="3">
        <f>MODEL!P272</f>
        <v>-0.7234413388744514</v>
      </c>
      <c r="D250" s="21">
        <f t="shared" si="0"/>
        <v>0.7888888219014369</v>
      </c>
      <c r="E250" s="21">
        <f t="shared" si="1"/>
        <v>-3.507339291079201E-06</v>
      </c>
      <c r="F250" s="21">
        <f t="shared" si="2"/>
        <v>0.6223455733210371</v>
      </c>
      <c r="G250" s="21">
        <f t="shared" si="3"/>
        <v>0.49096146615280734</v>
      </c>
      <c r="H250" s="21">
        <f t="shared" si="4"/>
        <v>0.38731401263229037</v>
      </c>
      <c r="I250" s="21">
        <f t="shared" si="5"/>
        <v>-2.766900761348092E-06</v>
      </c>
      <c r="J250" s="21">
        <f t="shared" si="6"/>
        <v>-2.1827770819380855E-06</v>
      </c>
    </row>
    <row r="251" spans="1:10" ht="12">
      <c r="A251" s="3">
        <f>MODEL!E273</f>
        <v>45</v>
      </c>
      <c r="B251" s="3">
        <f>MODEL!P273</f>
        <v>-1.302805862915264</v>
      </c>
      <c r="D251" s="21">
        <f t="shared" si="0"/>
        <v>0.7853981633974483</v>
      </c>
      <c r="E251" s="21">
        <f t="shared" si="1"/>
        <v>-6.31617512867071E-06</v>
      </c>
      <c r="F251" s="21">
        <f t="shared" si="2"/>
        <v>0.6168502750680849</v>
      </c>
      <c r="G251" s="21">
        <f t="shared" si="3"/>
        <v>0.48447307312968463</v>
      </c>
      <c r="H251" s="21">
        <f t="shared" si="4"/>
        <v>0.38050426185157193</v>
      </c>
      <c r="I251" s="21">
        <f t="shared" si="5"/>
        <v>-4.9607123457546166E-06</v>
      </c>
      <c r="J251" s="21">
        <f t="shared" si="6"/>
        <v>-3.8961343654987236E-06</v>
      </c>
    </row>
    <row r="252" spans="1:10" ht="12">
      <c r="A252" s="3">
        <f>MODEL!E274</f>
        <v>44.6</v>
      </c>
      <c r="B252" s="3">
        <f>MODEL!P274</f>
        <v>-2.54968264525543</v>
      </c>
      <c r="D252" s="21">
        <f t="shared" si="0"/>
        <v>0.778416846389471</v>
      </c>
      <c r="E252" s="21">
        <f t="shared" si="1"/>
        <v>-1.2361198677698253E-05</v>
      </c>
      <c r="F252" s="21">
        <f t="shared" si="2"/>
        <v>0.6059327867429292</v>
      </c>
      <c r="G252" s="21">
        <f t="shared" si="3"/>
        <v>0.47166828898041474</v>
      </c>
      <c r="H252" s="21">
        <f t="shared" si="4"/>
        <v>0.3671545420500521</v>
      </c>
      <c r="I252" s="21">
        <f t="shared" si="5"/>
        <v>-9.622165292287572E-06</v>
      </c>
      <c r="J252" s="21">
        <f t="shared" si="6"/>
        <v>-7.490055562260713E-06</v>
      </c>
    </row>
    <row r="253" spans="1:10" ht="12">
      <c r="A253" s="3">
        <f>MODEL!E275</f>
        <v>52</v>
      </c>
      <c r="B253" s="3">
        <f>MODEL!P275</f>
        <v>-3.9221891592462015</v>
      </c>
      <c r="D253" s="21">
        <f t="shared" si="0"/>
        <v>0.9075712110370514</v>
      </c>
      <c r="E253" s="21">
        <f t="shared" si="1"/>
        <v>-1.9015291781185374E-05</v>
      </c>
      <c r="F253" s="21">
        <f t="shared" si="2"/>
        <v>0.82368550310326</v>
      </c>
      <c r="G253" s="21">
        <f t="shared" si="3"/>
        <v>0.7475532495650887</v>
      </c>
      <c r="H253" s="21">
        <f t="shared" si="4"/>
        <v>0.6784578080224707</v>
      </c>
      <c r="I253" s="21">
        <f t="shared" si="5"/>
        <v>-1.72577313900733E-05</v>
      </c>
      <c r="J253" s="21">
        <f t="shared" si="6"/>
        <v>-1.566262017744096E-05</v>
      </c>
    </row>
    <row r="254" spans="1:10" ht="12">
      <c r="A254" s="3">
        <f>MODEL!E276</f>
        <v>10.1</v>
      </c>
      <c r="B254" s="3">
        <f>MODEL!P276</f>
        <v>-1.5414136044099962</v>
      </c>
      <c r="D254" s="21">
        <f t="shared" si="0"/>
        <v>0.17627825445142728</v>
      </c>
      <c r="E254" s="21">
        <f t="shared" si="1"/>
        <v>-7.472977016992685E-06</v>
      </c>
      <c r="F254" s="21">
        <f t="shared" si="2"/>
        <v>0.031074022992442142</v>
      </c>
      <c r="G254" s="21">
        <f t="shared" si="3"/>
        <v>0.005477674531891218</v>
      </c>
      <c r="H254" s="21">
        <f t="shared" si="4"/>
        <v>0.0009655949049348229</v>
      </c>
      <c r="I254" s="21">
        <f t="shared" si="5"/>
        <v>-1.3173233441111045E-06</v>
      </c>
      <c r="J254" s="21">
        <f t="shared" si="6"/>
        <v>-2.322154596480224E-07</v>
      </c>
    </row>
    <row r="255" spans="1:10" ht="12">
      <c r="A255" s="3">
        <f>MODEL!E277</f>
        <v>9.900000000000006</v>
      </c>
      <c r="B255" s="3">
        <f>MODEL!P277</f>
        <v>-1.9850834454912842</v>
      </c>
      <c r="D255" s="21">
        <f t="shared" si="0"/>
        <v>0.17278759594743873</v>
      </c>
      <c r="E255" s="21">
        <f t="shared" si="1"/>
        <v>-9.623947085018225E-06</v>
      </c>
      <c r="F255" s="21">
        <f t="shared" si="2"/>
        <v>0.029855553313295344</v>
      </c>
      <c r="G255" s="21">
        <f t="shared" si="3"/>
        <v>0.005158669282684891</v>
      </c>
      <c r="H255" s="21">
        <f t="shared" si="4"/>
        <v>0.0008913540636430206</v>
      </c>
      <c r="I255" s="21">
        <f t="shared" si="5"/>
        <v>-1.6628986803456598E-06</v>
      </c>
      <c r="J255" s="21">
        <f t="shared" si="6"/>
        <v>-2.8732826528109495E-07</v>
      </c>
    </row>
    <row r="256" spans="1:10" ht="12">
      <c r="A256" s="3">
        <f>MODEL!E278</f>
        <v>9.599999999999994</v>
      </c>
      <c r="B256" s="3">
        <f>MODEL!P278</f>
        <v>-1.7127487558747845</v>
      </c>
      <c r="D256" s="21">
        <f t="shared" si="0"/>
        <v>0.16755160819145554</v>
      </c>
      <c r="E256" s="21">
        <f t="shared" si="1"/>
        <v>-8.303632491575326E-06</v>
      </c>
      <c r="F256" s="21">
        <f t="shared" si="2"/>
        <v>0.02807354140754303</v>
      </c>
      <c r="G256" s="21">
        <f t="shared" si="3"/>
        <v>0.004703767010463253</v>
      </c>
      <c r="H256" s="21">
        <f t="shared" si="4"/>
        <v>0.000788123727161033</v>
      </c>
      <c r="I256" s="21">
        <f t="shared" si="5"/>
        <v>-1.3912869777942687E-06</v>
      </c>
      <c r="J256" s="21">
        <f t="shared" si="6"/>
        <v>-2.331123705852596E-07</v>
      </c>
    </row>
    <row r="257" spans="1:10" ht="12">
      <c r="A257" s="3">
        <f>MODEL!E279</f>
        <v>9.400000000000006</v>
      </c>
      <c r="B257" s="3">
        <f>MODEL!P279</f>
        <v>-1.9307361120795576</v>
      </c>
      <c r="D257" s="21">
        <f t="shared" si="0"/>
        <v>0.16406094968746707</v>
      </c>
      <c r="E257" s="21">
        <f t="shared" si="1"/>
        <v>-9.360464024820292E-06</v>
      </c>
      <c r="F257" s="21">
        <f t="shared" si="2"/>
        <v>0.0269159952123536</v>
      </c>
      <c r="G257" s="21">
        <f t="shared" si="3"/>
        <v>0.004415863736322048</v>
      </c>
      <c r="H257" s="21">
        <f t="shared" si="4"/>
        <v>0.000724470798271442</v>
      </c>
      <c r="I257" s="21">
        <f t="shared" si="5"/>
        <v>-1.5356866174273874E-06</v>
      </c>
      <c r="J257" s="21">
        <f t="shared" si="6"/>
        <v>-2.519462048774711E-07</v>
      </c>
    </row>
    <row r="258" spans="1:10" ht="12">
      <c r="A258" s="3">
        <f>MODEL!E280</f>
        <v>18.9</v>
      </c>
      <c r="B258" s="3">
        <f>MODEL!P280</f>
        <v>-2.4072140079184834</v>
      </c>
      <c r="D258" s="21">
        <f t="shared" si="0"/>
        <v>0.32986722862692824</v>
      </c>
      <c r="E258" s="21">
        <f t="shared" si="1"/>
        <v>-1.1670491881407333E-05</v>
      </c>
      <c r="F258" s="21">
        <f t="shared" si="2"/>
        <v>0.10881238852201015</v>
      </c>
      <c r="G258" s="21">
        <f t="shared" si="3"/>
        <v>0.03589364104203207</v>
      </c>
      <c r="H258" s="21">
        <f t="shared" si="4"/>
        <v>0.011840135895864887</v>
      </c>
      <c r="I258" s="21">
        <f t="shared" si="5"/>
        <v>-3.8497128136329026E-06</v>
      </c>
      <c r="J258" s="21">
        <f t="shared" si="6"/>
        <v>-1.26989409684266E-06</v>
      </c>
    </row>
    <row r="259" spans="1:10" ht="12">
      <c r="A259" s="3">
        <f>MODEL!E281</f>
        <v>19.5</v>
      </c>
      <c r="B259" s="3">
        <f>MODEL!P281</f>
        <v>-3.2295653403807734</v>
      </c>
      <c r="D259" s="21">
        <f t="shared" si="0"/>
        <v>0.34033920413889424</v>
      </c>
      <c r="E259" s="21">
        <f t="shared" si="1"/>
        <v>-1.565735990294414E-05</v>
      </c>
      <c r="F259" s="21">
        <f t="shared" si="2"/>
        <v>0.11583077387389593</v>
      </c>
      <c r="G259" s="21">
        <f t="shared" si="3"/>
        <v>0.03942175339503396</v>
      </c>
      <c r="H259" s="21">
        <f t="shared" si="4"/>
        <v>0.01341676817622561</v>
      </c>
      <c r="I259" s="21">
        <f t="shared" si="5"/>
        <v>-5.328813408284243E-06</v>
      </c>
      <c r="J259" s="21">
        <f t="shared" si="6"/>
        <v>-1.8136041143801278E-06</v>
      </c>
    </row>
    <row r="260" spans="1:10" ht="12">
      <c r="A260" s="3">
        <f>MODEL!E282</f>
        <v>20.2</v>
      </c>
      <c r="B260" s="3">
        <f>MODEL!P282</f>
        <v>-2.2975575871850964</v>
      </c>
      <c r="D260" s="21">
        <f t="shared" si="0"/>
        <v>0.35255650890285456</v>
      </c>
      <c r="E260" s="21">
        <f t="shared" si="1"/>
        <v>-1.1138863050857374E-05</v>
      </c>
      <c r="F260" s="21">
        <f t="shared" si="2"/>
        <v>0.12429609196976857</v>
      </c>
      <c r="G260" s="21">
        <f t="shared" si="3"/>
        <v>0.04382139625512974</v>
      </c>
      <c r="H260" s="21">
        <f t="shared" si="4"/>
        <v>0.015449518478957166</v>
      </c>
      <c r="I260" s="21">
        <f t="shared" si="5"/>
        <v>-3.927078670357276E-06</v>
      </c>
      <c r="J260" s="21">
        <f t="shared" si="6"/>
        <v>-1.3845171462080251E-06</v>
      </c>
    </row>
    <row r="261" spans="1:10" ht="12">
      <c r="A261" s="3">
        <f>MODEL!E283</f>
        <v>30.1</v>
      </c>
      <c r="B261" s="3">
        <f>MODEL!P283</f>
        <v>0.8800083648325199</v>
      </c>
      <c r="D261" s="21">
        <f t="shared" si="0"/>
        <v>0.5253441048502933</v>
      </c>
      <c r="E261" s="21">
        <f t="shared" si="1"/>
        <v>4.26639694001658E-06</v>
      </c>
      <c r="F261" s="21">
        <f t="shared" si="2"/>
        <v>0.2759864285009559</v>
      </c>
      <c r="G261" s="21">
        <f t="shared" si="3"/>
        <v>0.14498784323166414</v>
      </c>
      <c r="H261" s="21">
        <f t="shared" si="4"/>
        <v>0.07616850871671324</v>
      </c>
      <c r="I261" s="21">
        <f t="shared" si="5"/>
        <v>2.2413264813890404E-06</v>
      </c>
      <c r="J261" s="21">
        <f t="shared" si="6"/>
        <v>1.1774676540425828E-06</v>
      </c>
    </row>
    <row r="262" spans="1:10" ht="12">
      <c r="A262" s="3">
        <f>MODEL!E284</f>
        <v>31.6</v>
      </c>
      <c r="B262" s="3">
        <f>MODEL!P284</f>
        <v>-1.0699503325024864</v>
      </c>
      <c r="D262" s="21">
        <f t="shared" si="0"/>
        <v>0.5515240436302081</v>
      </c>
      <c r="E262" s="21">
        <f t="shared" si="1"/>
        <v>-5.187260720444508E-06</v>
      </c>
      <c r="F262" s="21">
        <f t="shared" si="2"/>
        <v>0.3041787707022157</v>
      </c>
      <c r="G262" s="21">
        <f t="shared" si="3"/>
        <v>0.16776190560415188</v>
      </c>
      <c r="H262" s="21">
        <f t="shared" si="4"/>
        <v>0.09252472454591112</v>
      </c>
      <c r="I262" s="21">
        <f t="shared" si="5"/>
        <v>-2.8608990079037015E-06</v>
      </c>
      <c r="J262" s="21">
        <f t="shared" si="6"/>
        <v>-1.5778545892567002E-06</v>
      </c>
    </row>
    <row r="263" spans="1:10" ht="12">
      <c r="A263" s="3">
        <f>MODEL!E285</f>
        <v>32.5</v>
      </c>
      <c r="B263" s="3">
        <f>MODEL!P285</f>
        <v>-1.317789499071253</v>
      </c>
      <c r="D263" s="21">
        <f t="shared" si="0"/>
        <v>0.5672320068981571</v>
      </c>
      <c r="E263" s="21">
        <f t="shared" si="1"/>
        <v>-6.388817778446431E-06</v>
      </c>
      <c r="F263" s="21">
        <f t="shared" si="2"/>
        <v>0.32175214964971094</v>
      </c>
      <c r="G263" s="21">
        <f t="shared" si="3"/>
        <v>0.18250811756960172</v>
      </c>
      <c r="H263" s="21">
        <f t="shared" si="4"/>
        <v>0.10352444580421</v>
      </c>
      <c r="I263" s="21">
        <f t="shared" si="5"/>
        <v>-3.6239419301747946E-06</v>
      </c>
      <c r="J263" s="21">
        <f t="shared" si="6"/>
        <v>-2.05561585393543E-06</v>
      </c>
    </row>
    <row r="264" spans="1:10" ht="12">
      <c r="A264" s="3">
        <f>MODEL!E286</f>
        <v>33.3</v>
      </c>
      <c r="B264" s="3">
        <f>MODEL!P286</f>
        <v>-1.9113242745079049</v>
      </c>
      <c r="D264" s="21">
        <f t="shared" si="0"/>
        <v>0.5811946409141117</v>
      </c>
      <c r="E264" s="21">
        <f t="shared" si="1"/>
        <v>-9.266352868920587E-06</v>
      </c>
      <c r="F264" s="21">
        <f t="shared" si="2"/>
        <v>0.3377872106272832</v>
      </c>
      <c r="G264" s="21">
        <f t="shared" si="3"/>
        <v>0.19632011658590326</v>
      </c>
      <c r="H264" s="21">
        <f t="shared" si="4"/>
        <v>0.11410019966336059</v>
      </c>
      <c r="I264" s="21">
        <f t="shared" si="5"/>
        <v>-5.3855546282357495E-06</v>
      </c>
      <c r="J264" s="21">
        <f t="shared" si="6"/>
        <v>-3.130055488280808E-06</v>
      </c>
    </row>
    <row r="265" spans="1:10" ht="12">
      <c r="A265" s="3">
        <f>MODEL!E287</f>
        <v>34.2</v>
      </c>
      <c r="B265" s="3">
        <f>MODEL!P287</f>
        <v>-1.0311801363536688</v>
      </c>
      <c r="D265" s="21">
        <f t="shared" si="0"/>
        <v>0.5969026041820608</v>
      </c>
      <c r="E265" s="21">
        <f t="shared" si="1"/>
        <v>-4.999297681883348E-06</v>
      </c>
      <c r="F265" s="21">
        <f t="shared" si="2"/>
        <v>0.3562927188793259</v>
      </c>
      <c r="G265" s="21">
        <f t="shared" si="3"/>
        <v>0.2126720517501765</v>
      </c>
      <c r="H265" s="21">
        <f t="shared" si="4"/>
        <v>0.12694450152642234</v>
      </c>
      <c r="I265" s="21">
        <f t="shared" si="5"/>
        <v>-2.98409380539751E-06</v>
      </c>
      <c r="J265" s="21">
        <f t="shared" si="6"/>
        <v>-1.7812133635653293E-06</v>
      </c>
    </row>
    <row r="266" spans="1:10" ht="12">
      <c r="A266" s="3">
        <f>MODEL!E288</f>
        <v>41</v>
      </c>
      <c r="B266" s="3">
        <f>MODEL!P288</f>
        <v>0.2879867394104423</v>
      </c>
      <c r="D266" s="21">
        <f t="shared" si="0"/>
        <v>0.715584993317675</v>
      </c>
      <c r="E266" s="21">
        <f t="shared" si="1"/>
        <v>1.3961978009378337E-06</v>
      </c>
      <c r="F266" s="21">
        <f t="shared" si="2"/>
        <v>0.512061882661457</v>
      </c>
      <c r="G266" s="21">
        <f t="shared" si="3"/>
        <v>0.3664237988825348</v>
      </c>
      <c r="H266" s="21">
        <f t="shared" si="4"/>
        <v>0.26220737167479574</v>
      </c>
      <c r="I266" s="21">
        <f t="shared" si="5"/>
        <v>9.990981940542524E-07</v>
      </c>
      <c r="J266" s="21">
        <f t="shared" si="6"/>
        <v>7.149396745160134E-07</v>
      </c>
    </row>
    <row r="267" spans="1:10" ht="12">
      <c r="A267" s="3">
        <f>MODEL!E289</f>
        <v>49.8</v>
      </c>
      <c r="B267" s="3">
        <f>MODEL!P289</f>
        <v>-2.168189362374534</v>
      </c>
      <c r="D267" s="21">
        <f t="shared" si="0"/>
        <v>0.8691739674931761</v>
      </c>
      <c r="E267" s="21">
        <f t="shared" si="1"/>
        <v>-1.0511668787116253E-05</v>
      </c>
      <c r="F267" s="21">
        <f t="shared" si="2"/>
        <v>0.7554633857678288</v>
      </c>
      <c r="G267" s="21">
        <f t="shared" si="3"/>
        <v>0.6566291083036516</v>
      </c>
      <c r="H267" s="21">
        <f t="shared" si="4"/>
        <v>0.5707249272357913</v>
      </c>
      <c r="I267" s="21">
        <f t="shared" si="5"/>
        <v>-9.136468864672016E-06</v>
      </c>
      <c r="J267" s="21">
        <f t="shared" si="6"/>
        <v>-7.94118089198485E-06</v>
      </c>
    </row>
    <row r="268" spans="1:10" ht="12">
      <c r="A268" s="3">
        <f>MODEL!E290</f>
        <v>49.5</v>
      </c>
      <c r="B268" s="3">
        <f>MODEL!P290</f>
        <v>-3.0174652213164705</v>
      </c>
      <c r="D268" s="21">
        <f t="shared" si="0"/>
        <v>0.8639379797371932</v>
      </c>
      <c r="E268" s="21">
        <f t="shared" si="1"/>
        <v>-1.462907047398478E-05</v>
      </c>
      <c r="F268" s="21">
        <f t="shared" si="2"/>
        <v>0.7463888328323829</v>
      </c>
      <c r="G268" s="21">
        <f t="shared" si="3"/>
        <v>0.6448336603356105</v>
      </c>
      <c r="H268" s="21">
        <f t="shared" si="4"/>
        <v>0.5570962897768869</v>
      </c>
      <c r="I268" s="21">
        <f t="shared" si="5"/>
        <v>-1.2638609590727434E-05</v>
      </c>
      <c r="J268" s="21">
        <f t="shared" si="6"/>
        <v>-1.0918974836500174E-05</v>
      </c>
    </row>
    <row r="269" spans="1:10" ht="12">
      <c r="A269" s="3">
        <f>MODEL!E291</f>
        <v>49.1</v>
      </c>
      <c r="B269" s="3">
        <f>MODEL!P291</f>
        <v>-3.7714634727603027</v>
      </c>
      <c r="D269" s="21">
        <f t="shared" si="0"/>
        <v>0.8569566627292158</v>
      </c>
      <c r="E269" s="21">
        <f t="shared" si="1"/>
        <v>-1.828455371856739E-05</v>
      </c>
      <c r="F269" s="21">
        <f t="shared" si="2"/>
        <v>0.7343747217959948</v>
      </c>
      <c r="G269" s="21">
        <f t="shared" si="3"/>
        <v>0.629327310782992</v>
      </c>
      <c r="H269" s="21">
        <f t="shared" si="4"/>
        <v>0.5393062320129448</v>
      </c>
      <c r="I269" s="21">
        <f t="shared" si="5"/>
        <v>-1.566907013415658E-05</v>
      </c>
      <c r="J269" s="21">
        <f t="shared" si="6"/>
        <v>-1.342771405023685E-05</v>
      </c>
    </row>
    <row r="270" spans="1:10" ht="12">
      <c r="A270" s="3">
        <f>MODEL!E292</f>
        <v>48.8</v>
      </c>
      <c r="B270" s="3">
        <f>MODEL!P292</f>
        <v>-5.605643318968532</v>
      </c>
      <c r="D270" s="21">
        <f t="shared" si="0"/>
        <v>0.8517206749732327</v>
      </c>
      <c r="E270" s="21">
        <f t="shared" si="1"/>
        <v>-2.7176900196196795E-05</v>
      </c>
      <c r="F270" s="21">
        <f t="shared" si="2"/>
        <v>0.7254281081768591</v>
      </c>
      <c r="G270" s="21">
        <f t="shared" si="3"/>
        <v>0.6178621179409497</v>
      </c>
      <c r="H270" s="21">
        <f t="shared" si="4"/>
        <v>0.5262459401330568</v>
      </c>
      <c r="I270" s="21">
        <f t="shared" si="5"/>
        <v>-2.3147127778784915E-05</v>
      </c>
      <c r="J270" s="21">
        <f t="shared" si="6"/>
        <v>-1.971488729543835E-05</v>
      </c>
    </row>
    <row r="271" spans="1:10" ht="12">
      <c r="A271" s="3">
        <f>MODEL!E293</f>
        <v>23.6</v>
      </c>
      <c r="B271" s="3">
        <f>MODEL!P293</f>
        <v>-0.5361294110007151</v>
      </c>
      <c r="D271" s="21">
        <f t="shared" si="0"/>
        <v>0.4118977034706618</v>
      </c>
      <c r="E271" s="21">
        <f t="shared" si="1"/>
        <v>-2.599226291424697E-06</v>
      </c>
      <c r="F271" s="21">
        <f t="shared" si="2"/>
        <v>0.16965971812440522</v>
      </c>
      <c r="G271" s="21">
        <f t="shared" si="3"/>
        <v>0.06988244826692233</v>
      </c>
      <c r="H271" s="21">
        <f t="shared" si="4"/>
        <v>0.028784419954052638</v>
      </c>
      <c r="I271" s="21">
        <f t="shared" si="5"/>
        <v>-1.0706153402383978E-06</v>
      </c>
      <c r="J271" s="21">
        <f t="shared" si="6"/>
        <v>-4.409839999446572E-07</v>
      </c>
    </row>
    <row r="272" spans="1:10" ht="12">
      <c r="A272" s="3">
        <f>MODEL!E294</f>
        <v>23</v>
      </c>
      <c r="B272" s="3">
        <f>MODEL!P294</f>
        <v>1.6264499144754438</v>
      </c>
      <c r="D272" s="21">
        <f t="shared" si="0"/>
        <v>0.40142572795869574</v>
      </c>
      <c r="E272" s="21">
        <f t="shared" si="1"/>
        <v>7.885244294841316E-06</v>
      </c>
      <c r="F272" s="21">
        <f t="shared" si="2"/>
        <v>0.16114261506716882</v>
      </c>
      <c r="G272" s="21">
        <f t="shared" si="3"/>
        <v>0.06468679155850614</v>
      </c>
      <c r="H272" s="21">
        <f t="shared" si="4"/>
        <v>0.02596694239068574</v>
      </c>
      <c r="I272" s="21">
        <f t="shared" si="5"/>
        <v>3.1653399311888275E-06</v>
      </c>
      <c r="J272" s="21">
        <f t="shared" si="6"/>
        <v>1.2706488861142032E-06</v>
      </c>
    </row>
    <row r="273" spans="1:10" ht="12">
      <c r="A273" s="3">
        <f>MODEL!E295</f>
        <v>22.4</v>
      </c>
      <c r="B273" s="3">
        <f>MODEL!P295</f>
        <v>-2.429412688836706</v>
      </c>
      <c r="D273" s="21">
        <f t="shared" si="0"/>
        <v>0.3909537524467298</v>
      </c>
      <c r="E273" s="21">
        <f t="shared" si="1"/>
        <v>-1.1778114022430882E-05</v>
      </c>
      <c r="F273" s="21">
        <f t="shared" si="2"/>
        <v>0.1528448365521789</v>
      </c>
      <c r="G273" s="21">
        <f t="shared" si="3"/>
        <v>0.05975526239218143</v>
      </c>
      <c r="H273" s="21">
        <f t="shared" si="4"/>
        <v>0.023361544060662282</v>
      </c>
      <c r="I273" s="21">
        <f t="shared" si="5"/>
        <v>-4.6046978738148E-06</v>
      </c>
      <c r="J273" s="21">
        <f t="shared" si="6"/>
        <v>-1.8002239126513745E-06</v>
      </c>
    </row>
    <row r="274" spans="1:10" ht="12">
      <c r="A274" s="3">
        <f>MODEL!E296</f>
        <v>21.9</v>
      </c>
      <c r="B274" s="3">
        <f>MODEL!P296</f>
        <v>0.28495144278630846</v>
      </c>
      <c r="D274" s="21">
        <f t="shared" si="0"/>
        <v>0.3822271061867581</v>
      </c>
      <c r="E274" s="21">
        <f t="shared" si="1"/>
        <v>1.3814822814646618E-06</v>
      </c>
      <c r="F274" s="21">
        <f t="shared" si="2"/>
        <v>0.14609756070390326</v>
      </c>
      <c r="G274" s="21">
        <f t="shared" si="3"/>
        <v>0.05584244784879717</v>
      </c>
      <c r="H274" s="21">
        <f t="shared" si="4"/>
        <v>0.021344497243630696</v>
      </c>
      <c r="I274" s="21">
        <f t="shared" si="5"/>
        <v>5.280399746925181E-07</v>
      </c>
      <c r="J274" s="21">
        <f t="shared" si="6"/>
        <v>2.018311914776502E-07</v>
      </c>
    </row>
    <row r="275" spans="1:10" ht="12">
      <c r="A275" s="3">
        <f>MODEL!E297</f>
        <v>12.2</v>
      </c>
      <c r="B275" s="3">
        <f>MODEL!P297</f>
        <v>-0.4619120771865255</v>
      </c>
      <c r="D275" s="21">
        <f t="shared" si="0"/>
        <v>0.21293016874330817</v>
      </c>
      <c r="E275" s="21">
        <f t="shared" si="1"/>
        <v>-2.239410841328027E-06</v>
      </c>
      <c r="F275" s="21">
        <f t="shared" si="2"/>
        <v>0.045339256761053694</v>
      </c>
      <c r="G275" s="21">
        <f t="shared" si="3"/>
        <v>0.009654095592827339</v>
      </c>
      <c r="H275" s="21">
        <f t="shared" si="4"/>
        <v>0.002055648203644753</v>
      </c>
      <c r="I275" s="21">
        <f t="shared" si="5"/>
        <v>-4.768381283295705E-07</v>
      </c>
      <c r="J275" s="21">
        <f t="shared" si="6"/>
        <v>-1.0153322312845869E-07</v>
      </c>
    </row>
    <row r="276" spans="1:10" ht="12">
      <c r="A276" s="3">
        <f>MODEL!E298</f>
        <v>12.6</v>
      </c>
      <c r="B276" s="3">
        <f>MODEL!P298</f>
        <v>0.2519639921217163</v>
      </c>
      <c r="D276" s="21">
        <f t="shared" si="0"/>
        <v>0.2199114857512855</v>
      </c>
      <c r="E276" s="21">
        <f t="shared" si="1"/>
        <v>1.2215547578198739E-06</v>
      </c>
      <c r="F276" s="21">
        <f t="shared" si="2"/>
        <v>0.04836106156533784</v>
      </c>
      <c r="G276" s="21">
        <f t="shared" si="3"/>
        <v>0.010635152901342834</v>
      </c>
      <c r="H276" s="21">
        <f t="shared" si="4"/>
        <v>0.002338792275726397</v>
      </c>
      <c r="I276" s="21">
        <f t="shared" si="5"/>
        <v>2.686339217187202E-07</v>
      </c>
      <c r="J276" s="21">
        <f t="shared" si="6"/>
        <v>5.907568484835828E-08</v>
      </c>
    </row>
    <row r="277" spans="1:10" ht="12">
      <c r="A277" s="3">
        <f>MODEL!E299</f>
        <v>13</v>
      </c>
      <c r="B277" s="3">
        <f>MODEL!P299</f>
        <v>0.6780822500696218</v>
      </c>
      <c r="D277" s="21">
        <f t="shared" si="0"/>
        <v>0.22689280275926285</v>
      </c>
      <c r="E277" s="21">
        <f t="shared" si="1"/>
        <v>3.287432429494203E-06</v>
      </c>
      <c r="F277" s="21">
        <f t="shared" si="2"/>
        <v>0.05148034394395375</v>
      </c>
      <c r="G277" s="21">
        <f t="shared" si="3"/>
        <v>0.011680519524454511</v>
      </c>
      <c r="H277" s="21">
        <f t="shared" si="4"/>
        <v>0.002650225812587776</v>
      </c>
      <c r="I277" s="21">
        <f t="shared" si="5"/>
        <v>7.458947578096325E-07</v>
      </c>
      <c r="J277" s="21">
        <f t="shared" si="6"/>
        <v>1.6923815216286908E-07</v>
      </c>
    </row>
    <row r="278" spans="1:10" ht="12">
      <c r="A278" s="3">
        <f>MODEL!E300</f>
        <v>43.5</v>
      </c>
      <c r="B278" s="3">
        <f>MODEL!P300</f>
        <v>1.400694970804608</v>
      </c>
      <c r="D278" s="21">
        <f t="shared" si="0"/>
        <v>0.7592182246175333</v>
      </c>
      <c r="E278" s="21">
        <f t="shared" si="1"/>
        <v>6.790754470242687E-06</v>
      </c>
      <c r="F278" s="21">
        <f t="shared" si="2"/>
        <v>0.5764123125913992</v>
      </c>
      <c r="G278" s="21">
        <f t="shared" si="3"/>
        <v>0.4376227326133288</v>
      </c>
      <c r="H278" s="21">
        <f t="shared" si="4"/>
        <v>0.332251154106965</v>
      </c>
      <c r="I278" s="21">
        <f t="shared" si="5"/>
        <v>5.155664552711231E-06</v>
      </c>
      <c r="J278" s="21">
        <f t="shared" si="6"/>
        <v>3.91427448843297E-06</v>
      </c>
    </row>
    <row r="279" spans="1:10" ht="12">
      <c r="A279" s="3">
        <f>MODEL!E301</f>
        <v>43.3</v>
      </c>
      <c r="B279" s="3">
        <f>MODEL!P301</f>
        <v>1.2670736625767631</v>
      </c>
      <c r="D279" s="21">
        <f t="shared" si="0"/>
        <v>0.7557275661135446</v>
      </c>
      <c r="E279" s="21">
        <f t="shared" si="1"/>
        <v>6.142940695594323E-06</v>
      </c>
      <c r="F279" s="21">
        <f t="shared" si="2"/>
        <v>0.5711241541839019</v>
      </c>
      <c r="G279" s="21">
        <f t="shared" si="3"/>
        <v>0.431614266990057</v>
      </c>
      <c r="H279" s="21">
        <f t="shared" si="4"/>
        <v>0.3261827994922774</v>
      </c>
      <c r="I279" s="21">
        <f t="shared" si="5"/>
        <v>4.642389620661343E-06</v>
      </c>
      <c r="J279" s="21">
        <f t="shared" si="6"/>
        <v>3.508381808973178E-06</v>
      </c>
    </row>
    <row r="280" spans="1:10" ht="12">
      <c r="A280" s="3">
        <f>MODEL!E302</f>
        <v>43.1</v>
      </c>
      <c r="B280" s="3">
        <f>MODEL!P302</f>
        <v>1.047531702032913</v>
      </c>
      <c r="D280" s="21">
        <f t="shared" si="0"/>
        <v>0.7522369076095561</v>
      </c>
      <c r="E280" s="21">
        <f t="shared" si="1"/>
        <v>5.07857223490613E-06</v>
      </c>
      <c r="F280" s="21">
        <f t="shared" si="2"/>
        <v>0.5658603651699878</v>
      </c>
      <c r="G280" s="21">
        <f t="shared" si="3"/>
        <v>0.4256610512342858</v>
      </c>
      <c r="H280" s="21">
        <f t="shared" si="4"/>
        <v>0.320197952870312</v>
      </c>
      <c r="I280" s="21">
        <f t="shared" si="5"/>
        <v>3.82028947305754E-06</v>
      </c>
      <c r="J280" s="21">
        <f t="shared" si="6"/>
        <v>2.873762739386144E-06</v>
      </c>
    </row>
    <row r="281" spans="1:10" ht="12">
      <c r="A281" s="3">
        <f>MODEL!E303</f>
        <v>43</v>
      </c>
      <c r="B281" s="3">
        <f>MODEL!P303</f>
        <v>1.379825395025847</v>
      </c>
      <c r="D281" s="21">
        <f t="shared" si="0"/>
        <v>0.7504915783575616</v>
      </c>
      <c r="E281" s="21">
        <f t="shared" si="1"/>
        <v>6.689576006718769E-06</v>
      </c>
      <c r="F281" s="21">
        <f t="shared" si="2"/>
        <v>0.563237609185624</v>
      </c>
      <c r="G281" s="21">
        <f t="shared" si="3"/>
        <v>0.4227050823080584</v>
      </c>
      <c r="H281" s="21">
        <f t="shared" si="4"/>
        <v>0.31723660440113777</v>
      </c>
      <c r="I281" s="21">
        <f t="shared" si="5"/>
        <v>5.0204704558252436E-06</v>
      </c>
      <c r="J281" s="21">
        <f t="shared" si="6"/>
        <v>3.7678207964897936E-06</v>
      </c>
    </row>
    <row r="282" spans="1:10" ht="12">
      <c r="A282" s="3">
        <f>MODEL!E304</f>
        <v>18.8</v>
      </c>
      <c r="B282" s="3">
        <f>MODEL!P304</f>
        <v>3.361594108052117</v>
      </c>
      <c r="D282" s="21">
        <f t="shared" si="0"/>
        <v>0.32812189937493397</v>
      </c>
      <c r="E282" s="21">
        <f t="shared" si="1"/>
        <v>1.6297452830349874E-05</v>
      </c>
      <c r="F282" s="21">
        <f t="shared" si="2"/>
        <v>0.1076639808494143</v>
      </c>
      <c r="G282" s="21">
        <f t="shared" si="3"/>
        <v>0.03532690989057634</v>
      </c>
      <c r="H282" s="21">
        <f t="shared" si="4"/>
        <v>0.011591532772343049</v>
      </c>
      <c r="I282" s="21">
        <f t="shared" si="5"/>
        <v>5.3475511776677945E-06</v>
      </c>
      <c r="J282" s="21">
        <f t="shared" si="6"/>
        <v>1.7546486494210216E-06</v>
      </c>
    </row>
    <row r="283" spans="1:10" ht="12">
      <c r="A283" s="3">
        <f>MODEL!E305</f>
        <v>18.3</v>
      </c>
      <c r="B283" s="3">
        <f>MODEL!P305</f>
        <v>2.0950613087516246</v>
      </c>
      <c r="D283" s="21">
        <f t="shared" si="0"/>
        <v>0.3193952531149623</v>
      </c>
      <c r="E283" s="21">
        <f t="shared" si="1"/>
        <v>1.0157134311451891E-05</v>
      </c>
      <c r="F283" s="21">
        <f t="shared" si="2"/>
        <v>0.10201332771237084</v>
      </c>
      <c r="G283" s="21">
        <f t="shared" si="3"/>
        <v>0.03258257262579228</v>
      </c>
      <c r="H283" s="21">
        <f t="shared" si="4"/>
        <v>0.010406719030951568</v>
      </c>
      <c r="I283" s="21">
        <f t="shared" si="5"/>
        <v>3.244140484328845E-06</v>
      </c>
      <c r="J283" s="21">
        <f t="shared" si="6"/>
        <v>1.036163071132708E-06</v>
      </c>
    </row>
    <row r="284" spans="1:10" ht="12">
      <c r="A284" s="3">
        <f>MODEL!E306</f>
        <v>18</v>
      </c>
      <c r="B284" s="3">
        <f>MODEL!P306</f>
        <v>2.2827976048408942</v>
      </c>
      <c r="D284" s="21">
        <f t="shared" si="0"/>
        <v>0.3141592653589793</v>
      </c>
      <c r="E284" s="21">
        <f t="shared" si="1"/>
        <v>1.106730470434099E-05</v>
      </c>
      <c r="F284" s="21">
        <f t="shared" si="2"/>
        <v>0.09869604401089357</v>
      </c>
      <c r="G284" s="21">
        <f t="shared" si="3"/>
        <v>0.031006276680299816</v>
      </c>
      <c r="H284" s="21">
        <f t="shared" si="4"/>
        <v>0.009740909103400242</v>
      </c>
      <c r="I284" s="21">
        <f t="shared" si="5"/>
        <v>3.4768963154197412E-06</v>
      </c>
      <c r="J284" s="21">
        <f t="shared" si="6"/>
        <v>1.0922991921816078E-06</v>
      </c>
    </row>
    <row r="285" spans="1:10" ht="12">
      <c r="A285" s="3">
        <f>MODEL!E307</f>
        <v>17.6</v>
      </c>
      <c r="B285" s="3">
        <f>MODEL!P307</f>
        <v>1.8653700227952328</v>
      </c>
      <c r="D285" s="21">
        <f t="shared" si="0"/>
        <v>0.30717794835100204</v>
      </c>
      <c r="E285" s="21">
        <f t="shared" si="1"/>
        <v>9.04356057884388E-06</v>
      </c>
      <c r="F285" s="21">
        <f t="shared" si="2"/>
        <v>0.09435829195313088</v>
      </c>
      <c r="G285" s="21">
        <f t="shared" si="3"/>
        <v>0.028984786532067607</v>
      </c>
      <c r="H285" s="21">
        <f t="shared" si="4"/>
        <v>0.008903487260312284</v>
      </c>
      <c r="I285" s="21">
        <f t="shared" si="5"/>
        <v>2.7779823843972635E-06</v>
      </c>
      <c r="J285" s="21">
        <f t="shared" si="6"/>
        <v>8.53334929394376E-07</v>
      </c>
    </row>
    <row r="286" spans="1:10" ht="12">
      <c r="A286" s="3">
        <f>MODEL!E308</f>
        <v>17.3</v>
      </c>
      <c r="B286" s="3">
        <f>MODEL!P308</f>
        <v>4.304073971339349</v>
      </c>
      <c r="D286" s="21">
        <f t="shared" si="0"/>
        <v>0.301941960595019</v>
      </c>
      <c r="E286" s="21">
        <f t="shared" si="1"/>
        <v>2.0866719857170868E-05</v>
      </c>
      <c r="F286" s="21">
        <f t="shared" si="2"/>
        <v>0.091168947567964</v>
      </c>
      <c r="G286" s="21">
        <f t="shared" si="3"/>
        <v>0.027527730774055535</v>
      </c>
      <c r="H286" s="21">
        <f t="shared" si="4"/>
        <v>0.008311777000650169</v>
      </c>
      <c r="I286" s="21">
        <f t="shared" si="5"/>
        <v>6.300538304861186E-06</v>
      </c>
      <c r="J286" s="21">
        <f t="shared" si="6"/>
        <v>1.902396888573804E-06</v>
      </c>
    </row>
    <row r="287" spans="1:10" ht="12">
      <c r="A287" s="3">
        <f>MODEL!E309</f>
        <v>16.7</v>
      </c>
      <c r="B287" s="3">
        <f>MODEL!P309</f>
        <v>2.533197260711731</v>
      </c>
      <c r="D287" s="21">
        <f t="shared" si="0"/>
        <v>0.291469985083053</v>
      </c>
      <c r="E287" s="21">
        <f t="shared" si="1"/>
        <v>1.2281275353122104E-05</v>
      </c>
      <c r="F287" s="21">
        <f t="shared" si="2"/>
        <v>0.08495475220431514</v>
      </c>
      <c r="G287" s="21">
        <f t="shared" si="3"/>
        <v>0.024761760357726197</v>
      </c>
      <c r="H287" s="21">
        <f t="shared" si="4"/>
        <v>0.007217309922096587</v>
      </c>
      <c r="I287" s="21">
        <f t="shared" si="5"/>
        <v>3.579623143975366E-06</v>
      </c>
      <c r="J287" s="21">
        <f t="shared" si="6"/>
        <v>1.0433527043774512E-06</v>
      </c>
    </row>
    <row r="288" spans="1:10" ht="12">
      <c r="A288" s="3">
        <f>MODEL!E310</f>
        <v>17.6</v>
      </c>
      <c r="B288" s="3">
        <f>MODEL!P310</f>
        <v>1.0362760643206883</v>
      </c>
      <c r="D288" s="21">
        <f t="shared" si="0"/>
        <v>0.30717794835100204</v>
      </c>
      <c r="E288" s="21">
        <f t="shared" si="1"/>
        <v>5.024003414639848E-06</v>
      </c>
      <c r="F288" s="21">
        <f t="shared" si="2"/>
        <v>0.09435829195313088</v>
      </c>
      <c r="G288" s="21">
        <f t="shared" si="3"/>
        <v>0.028984786532067607</v>
      </c>
      <c r="H288" s="21">
        <f t="shared" si="4"/>
        <v>0.008903487260312284</v>
      </c>
      <c r="I288" s="21">
        <f t="shared" si="5"/>
        <v>1.543263061417497E-06</v>
      </c>
      <c r="J288" s="21">
        <f t="shared" si="6"/>
        <v>4.7405638097211324E-07</v>
      </c>
    </row>
    <row r="289" spans="1:10" ht="12">
      <c r="A289" s="3">
        <f>MODEL!E311</f>
        <v>18.1</v>
      </c>
      <c r="B289" s="3">
        <f>MODEL!P311</f>
        <v>-1.5194267716867103</v>
      </c>
      <c r="D289" s="21">
        <f t="shared" si="0"/>
        <v>0.31590459461097364</v>
      </c>
      <c r="E289" s="21">
        <f t="shared" si="1"/>
        <v>-7.3663819440366046E-06</v>
      </c>
      <c r="F289" s="21">
        <f t="shared" si="2"/>
        <v>0.0997957128963236</v>
      </c>
      <c r="G289" s="21">
        <f t="shared" si="3"/>
        <v>0.03152592422642622</v>
      </c>
      <c r="H289" s="21">
        <f t="shared" si="4"/>
        <v>0.009959184312485448</v>
      </c>
      <c r="I289" s="21">
        <f t="shared" si="5"/>
        <v>-2.3270739017804797E-06</v>
      </c>
      <c r="J289" s="21">
        <f t="shared" si="6"/>
        <v>-7.351333375717391E-07</v>
      </c>
    </row>
    <row r="290" spans="1:10" ht="12">
      <c r="A290" s="3">
        <f>MODEL!E312</f>
        <v>18.6</v>
      </c>
      <c r="B290" s="3">
        <f>MODEL!P312</f>
        <v>0.9117175145533025</v>
      </c>
      <c r="D290" s="21">
        <f t="shared" si="0"/>
        <v>0.3246312408709453</v>
      </c>
      <c r="E290" s="21">
        <f t="shared" si="1"/>
        <v>4.42012709162147E-06</v>
      </c>
      <c r="F290" s="21">
        <f t="shared" si="2"/>
        <v>0.10538544254940971</v>
      </c>
      <c r="G290" s="21">
        <f t="shared" si="3"/>
        <v>0.03421140698454859</v>
      </c>
      <c r="H290" s="21">
        <f t="shared" si="4"/>
        <v>0.011106091501334934</v>
      </c>
      <c r="I290" s="21">
        <f t="shared" si="5"/>
        <v>1.4349113425603604E-06</v>
      </c>
      <c r="J290" s="21">
        <f t="shared" si="6"/>
        <v>4.658170496751639E-07</v>
      </c>
    </row>
    <row r="291" spans="1:10" ht="12">
      <c r="A291" s="3">
        <f>MODEL!E313</f>
        <v>14.8</v>
      </c>
      <c r="B291" s="3">
        <f>MODEL!P313</f>
        <v>1.5592388564231925</v>
      </c>
      <c r="D291" s="21">
        <f t="shared" si="0"/>
        <v>0.25830872929516074</v>
      </c>
      <c r="E291" s="21">
        <f t="shared" si="1"/>
        <v>7.559396196267871E-06</v>
      </c>
      <c r="F291" s="21">
        <f t="shared" si="2"/>
        <v>0.06672339963008063</v>
      </c>
      <c r="G291" s="21">
        <f t="shared" si="3"/>
        <v>0.017235236572699326</v>
      </c>
      <c r="H291" s="21">
        <f t="shared" si="4"/>
        <v>0.004452012058195444</v>
      </c>
      <c r="I291" s="21">
        <f t="shared" si="5"/>
        <v>1.9526580256966254E-06</v>
      </c>
      <c r="J291" s="21">
        <f t="shared" si="6"/>
        <v>5.043886133656926E-07</v>
      </c>
    </row>
    <row r="292" spans="1:10" ht="12">
      <c r="A292" s="3">
        <f>MODEL!E314</f>
        <v>15.5</v>
      </c>
      <c r="B292" s="3">
        <f>MODEL!P314</f>
        <v>0.12251107123321958</v>
      </c>
      <c r="D292" s="21">
        <f t="shared" si="0"/>
        <v>0.27052603405912107</v>
      </c>
      <c r="E292" s="21">
        <f t="shared" si="1"/>
        <v>5.939498762912738E-07</v>
      </c>
      <c r="F292" s="21">
        <f t="shared" si="2"/>
        <v>0.07318433510375673</v>
      </c>
      <c r="G292" s="21">
        <f t="shared" si="3"/>
        <v>0.019798267930873022</v>
      </c>
      <c r="H292" s="21">
        <f t="shared" si="4"/>
        <v>0.00535594690457896</v>
      </c>
      <c r="I292" s="21">
        <f t="shared" si="5"/>
        <v>1.6067890446298387E-07</v>
      </c>
      <c r="J292" s="21">
        <f t="shared" si="6"/>
        <v>4.346782678133544E-08</v>
      </c>
    </row>
    <row r="293" spans="1:10" ht="12">
      <c r="A293" s="3">
        <f>MODEL!E315</f>
        <v>32</v>
      </c>
      <c r="B293" s="3">
        <f>MODEL!P315</f>
        <v>1.0890562818691052</v>
      </c>
      <c r="D293" s="21">
        <f aca="true" t="shared" si="7" ref="D293:D312">A293*PI()/180</f>
        <v>0.5585053606381855</v>
      </c>
      <c r="E293" s="21">
        <f aca="true" t="shared" si="8" ref="E293:E312">B293/206265</f>
        <v>5.279888889870337E-06</v>
      </c>
      <c r="F293" s="21">
        <f aca="true" t="shared" si="9" ref="F293:F312">D293*D293</f>
        <v>0.3119282378615896</v>
      </c>
      <c r="G293" s="21">
        <f aca="true" t="shared" si="10" ref="G293:G312">D293*D293*D293</f>
        <v>0.1742135929801208</v>
      </c>
      <c r="H293" s="21">
        <f aca="true" t="shared" si="11" ref="H293:H312">D293*D293*D293*D293</f>
        <v>0.09729922557543641</v>
      </c>
      <c r="I293" s="21">
        <f aca="true" t="shared" si="12" ref="I293:I312">D293*E293</f>
        <v>2.9488462485665813E-06</v>
      </c>
      <c r="J293" s="21">
        <f aca="true" t="shared" si="13" ref="J293:J312">D293*D293*E293</f>
        <v>1.6469464375222386E-06</v>
      </c>
    </row>
    <row r="294" spans="1:10" ht="12">
      <c r="A294" s="3">
        <f>MODEL!E316</f>
        <v>32.9</v>
      </c>
      <c r="B294" s="3">
        <f>MODEL!P316</f>
        <v>2.1925945062982493</v>
      </c>
      <c r="D294" s="21">
        <f t="shared" si="7"/>
        <v>0.5742133239061344</v>
      </c>
      <c r="E294" s="21">
        <f t="shared" si="8"/>
        <v>1.0629988152610716E-05</v>
      </c>
      <c r="F294" s="21">
        <f t="shared" si="9"/>
        <v>0.3297209413513313</v>
      </c>
      <c r="G294" s="21">
        <f t="shared" si="10"/>
        <v>0.18933015769480754</v>
      </c>
      <c r="H294" s="21">
        <f t="shared" si="11"/>
        <v>0.10871589916560803</v>
      </c>
      <c r="I294" s="21">
        <f t="shared" si="12"/>
        <v>6.103880830193429E-06</v>
      </c>
      <c r="J294" s="21">
        <f t="shared" si="13"/>
        <v>3.504929700232304E-06</v>
      </c>
    </row>
    <row r="295" spans="1:10" ht="12">
      <c r="A295" s="3">
        <f>MODEL!E317</f>
        <v>33.7</v>
      </c>
      <c r="B295" s="3">
        <f>MODEL!P317</f>
        <v>1.2274334796649526</v>
      </c>
      <c r="D295" s="21">
        <f t="shared" si="7"/>
        <v>0.5881759579220891</v>
      </c>
      <c r="E295" s="21">
        <f t="shared" si="8"/>
        <v>5.950759846144293E-06</v>
      </c>
      <c r="F295" s="21">
        <f t="shared" si="9"/>
        <v>0.3459509574775671</v>
      </c>
      <c r="G295" s="21">
        <f t="shared" si="10"/>
        <v>0.20348003580843194</v>
      </c>
      <c r="H295" s="21">
        <f t="shared" si="11"/>
        <v>0.11968206497964544</v>
      </c>
      <c r="I295" s="21">
        <f t="shared" si="12"/>
        <v>3.500093872870223E-06</v>
      </c>
      <c r="J295" s="21">
        <f t="shared" si="13"/>
        <v>2.058671066492678E-06</v>
      </c>
    </row>
    <row r="296" spans="1:10" ht="12">
      <c r="A296" s="3">
        <f>MODEL!E318</f>
        <v>34.6</v>
      </c>
      <c r="B296" s="3">
        <f>MODEL!P318</f>
        <v>1.1591393863037212</v>
      </c>
      <c r="D296" s="21">
        <f t="shared" si="7"/>
        <v>0.603883921190038</v>
      </c>
      <c r="E296" s="21">
        <f t="shared" si="8"/>
        <v>5.619661049153861E-06</v>
      </c>
      <c r="F296" s="21">
        <f t="shared" si="9"/>
        <v>0.364675790271856</v>
      </c>
      <c r="G296" s="21">
        <f t="shared" si="10"/>
        <v>0.22022184619244428</v>
      </c>
      <c r="H296" s="21">
        <f t="shared" si="11"/>
        <v>0.1329884320104027</v>
      </c>
      <c r="I296" s="21">
        <f t="shared" si="12"/>
        <v>3.3936229501219563E-06</v>
      </c>
      <c r="J296" s="21">
        <f t="shared" si="13"/>
        <v>2.0493543341601514E-06</v>
      </c>
    </row>
    <row r="297" spans="1:10" ht="12">
      <c r="A297" s="3">
        <f>MODEL!E319</f>
        <v>35.4</v>
      </c>
      <c r="B297" s="3">
        <f>MODEL!P319</f>
        <v>1.9720291733908084</v>
      </c>
      <c r="D297" s="21">
        <f t="shared" si="7"/>
        <v>0.6178465552059926</v>
      </c>
      <c r="E297" s="21">
        <f t="shared" si="8"/>
        <v>9.560658247355626E-06</v>
      </c>
      <c r="F297" s="21">
        <f t="shared" si="9"/>
        <v>0.3817343657799117</v>
      </c>
      <c r="G297" s="21">
        <f t="shared" si="10"/>
        <v>0.2358532629008628</v>
      </c>
      <c r="H297" s="21">
        <f t="shared" si="11"/>
        <v>0.14572112601739143</v>
      </c>
      <c r="I297" s="21">
        <f t="shared" si="12"/>
        <v>5.907019763630437E-06</v>
      </c>
      <c r="J297" s="21">
        <f t="shared" si="13"/>
        <v>3.649631812492782E-06</v>
      </c>
    </row>
    <row r="298" spans="1:10" ht="12">
      <c r="A298" s="3">
        <f>MODEL!E320</f>
        <v>67.1</v>
      </c>
      <c r="B298" s="3">
        <f>MODEL!P320</f>
        <v>1.148531246289778</v>
      </c>
      <c r="D298" s="21">
        <f t="shared" si="7"/>
        <v>1.171115928088195</v>
      </c>
      <c r="E298" s="21">
        <f t="shared" si="8"/>
        <v>5.568231383364983E-06</v>
      </c>
      <c r="F298" s="21">
        <f t="shared" si="9"/>
        <v>1.3715125170218745</v>
      </c>
      <c r="G298" s="21">
        <f t="shared" si="10"/>
        <v>1.606200154256649</v>
      </c>
      <c r="H298" s="21">
        <f t="shared" si="11"/>
        <v>1.8810465843476778</v>
      </c>
      <c r="I298" s="21">
        <f t="shared" si="12"/>
        <v>6.521044464339296E-06</v>
      </c>
      <c r="J298" s="21">
        <f t="shared" si="13"/>
        <v>7.636899039959101E-06</v>
      </c>
    </row>
    <row r="299" spans="1:10" ht="12">
      <c r="A299" s="3">
        <f>MODEL!E321</f>
        <v>42.5</v>
      </c>
      <c r="B299" s="3">
        <f>MODEL!P321</f>
        <v>3.120044936184513</v>
      </c>
      <c r="D299" s="21">
        <f t="shared" si="7"/>
        <v>0.7417649320975901</v>
      </c>
      <c r="E299" s="21">
        <f t="shared" si="8"/>
        <v>1.512639049855532E-05</v>
      </c>
      <c r="F299" s="21">
        <f t="shared" si="9"/>
        <v>0.5502152144897424</v>
      </c>
      <c r="G299" s="21">
        <f t="shared" si="10"/>
        <v>0.40813035121504476</v>
      </c>
      <c r="H299" s="21">
        <f t="shared" si="11"/>
        <v>0.30273678225599326</v>
      </c>
      <c r="I299" s="21">
        <f t="shared" si="12"/>
        <v>1.1220226021042519E-05</v>
      </c>
      <c r="J299" s="21">
        <f t="shared" si="13"/>
        <v>8.322770192618217E-06</v>
      </c>
    </row>
    <row r="300" spans="1:10" ht="12">
      <c r="A300" s="3">
        <f>MODEL!E322</f>
        <v>42.4</v>
      </c>
      <c r="B300" s="3">
        <f>MODEL!P322</f>
        <v>2.0435063046013795</v>
      </c>
      <c r="D300" s="21">
        <f t="shared" si="7"/>
        <v>0.7400196028455956</v>
      </c>
      <c r="E300" s="21">
        <f t="shared" si="8"/>
        <v>9.907188832818848E-06</v>
      </c>
      <c r="F300" s="21">
        <f t="shared" si="9"/>
        <v>0.5476290125957531</v>
      </c>
      <c r="G300" s="21">
        <f t="shared" si="10"/>
        <v>0.40525620440783494</v>
      </c>
      <c r="H300" s="21">
        <f t="shared" si="11"/>
        <v>0.2998975354365995</v>
      </c>
      <c r="I300" s="21">
        <f t="shared" si="12"/>
        <v>7.331513945378924E-06</v>
      </c>
      <c r="J300" s="21">
        <f t="shared" si="13"/>
        <v>5.425464038116258E-06</v>
      </c>
    </row>
    <row r="301" spans="1:10" ht="12">
      <c r="A301" s="3">
        <f>MODEL!E323</f>
        <v>42.3</v>
      </c>
      <c r="B301" s="3">
        <f>MODEL!P323</f>
        <v>1.3934879375336777</v>
      </c>
      <c r="D301" s="21">
        <f t="shared" si="7"/>
        <v>0.7382742735936014</v>
      </c>
      <c r="E301" s="21">
        <f t="shared" si="8"/>
        <v>6.755813819764273E-06</v>
      </c>
      <c r="F301" s="21">
        <f t="shared" si="9"/>
        <v>0.5450489030501598</v>
      </c>
      <c r="G301" s="21">
        <f t="shared" si="10"/>
        <v>0.40239558297234607</v>
      </c>
      <c r="H301" s="21">
        <f t="shared" si="11"/>
        <v>0.29707830671618257</v>
      </c>
      <c r="I301" s="21">
        <f t="shared" si="12"/>
        <v>4.987643540320082E-06</v>
      </c>
      <c r="J301" s="21">
        <f t="shared" si="13"/>
        <v>3.6822489116736273E-06</v>
      </c>
    </row>
    <row r="302" spans="1:10" ht="12">
      <c r="A302" s="3">
        <f>MODEL!E324</f>
        <v>42.3</v>
      </c>
      <c r="B302" s="3">
        <f>MODEL!P324</f>
        <v>1.6010951747410331</v>
      </c>
      <c r="D302" s="21">
        <f t="shared" si="7"/>
        <v>0.7382742735936014</v>
      </c>
      <c r="E302" s="21">
        <f t="shared" si="8"/>
        <v>7.762321163265862E-06</v>
      </c>
      <c r="F302" s="21">
        <f t="shared" si="9"/>
        <v>0.5450489030501598</v>
      </c>
      <c r="G302" s="21">
        <f t="shared" si="10"/>
        <v>0.40239558297234607</v>
      </c>
      <c r="H302" s="21">
        <f t="shared" si="11"/>
        <v>0.29707830671618257</v>
      </c>
      <c r="I302" s="21">
        <f t="shared" si="12"/>
        <v>5.730722018210344E-06</v>
      </c>
      <c r="J302" s="21">
        <f t="shared" si="13"/>
        <v>4.230844635161099E-06</v>
      </c>
    </row>
    <row r="303" spans="1:10" ht="12">
      <c r="A303" s="3">
        <f>MODEL!E325</f>
        <v>42.2</v>
      </c>
      <c r="B303" s="3">
        <f>MODEL!P325</f>
        <v>2.557494759806218</v>
      </c>
      <c r="D303" s="21">
        <f t="shared" si="7"/>
        <v>0.7365289443416071</v>
      </c>
      <c r="E303" s="21">
        <f t="shared" si="8"/>
        <v>1.2399072842247682E-05</v>
      </c>
      <c r="F303" s="21">
        <f t="shared" si="9"/>
        <v>0.5424748858529621</v>
      </c>
      <c r="G303" s="21">
        <f t="shared" si="10"/>
        <v>0.399548455009116</v>
      </c>
      <c r="H303" s="21">
        <f t="shared" si="11"/>
        <v>0.2942790017811843</v>
      </c>
      <c r="I303" s="21">
        <f t="shared" si="12"/>
        <v>9.132276031315376E-06</v>
      </c>
      <c r="J303" s="21">
        <f t="shared" si="13"/>
        <v>6.726185624780873E-06</v>
      </c>
    </row>
    <row r="304" spans="1:10" ht="12">
      <c r="A304" s="3">
        <f>MODEL!E326</f>
        <v>43.1</v>
      </c>
      <c r="B304" s="3">
        <f>MODEL!P326</f>
        <v>-0.7535189092736374</v>
      </c>
      <c r="D304" s="21">
        <f t="shared" si="7"/>
        <v>0.7522369076095561</v>
      </c>
      <c r="E304" s="21">
        <f t="shared" si="8"/>
        <v>-3.6531593303451258E-06</v>
      </c>
      <c r="F304" s="21">
        <f t="shared" si="9"/>
        <v>0.5658603651699878</v>
      </c>
      <c r="G304" s="21">
        <f t="shared" si="10"/>
        <v>0.4256610512342858</v>
      </c>
      <c r="H304" s="21">
        <f t="shared" si="11"/>
        <v>0.320197952870312</v>
      </c>
      <c r="I304" s="21">
        <f t="shared" si="12"/>
        <v>-2.748041277663814E-06</v>
      </c>
      <c r="J304" s="21">
        <f t="shared" si="13"/>
        <v>-2.067178072693241E-06</v>
      </c>
    </row>
    <row r="305" spans="1:10" ht="12">
      <c r="A305" s="3">
        <f>MODEL!E327</f>
        <v>43.2</v>
      </c>
      <c r="B305" s="3">
        <f>MODEL!P327</f>
        <v>-0.7068219263015578</v>
      </c>
      <c r="D305" s="21">
        <f t="shared" si="7"/>
        <v>0.7539822368615503</v>
      </c>
      <c r="E305" s="21">
        <f t="shared" si="8"/>
        <v>-3.426766180891367E-06</v>
      </c>
      <c r="F305" s="21">
        <f t="shared" si="9"/>
        <v>0.568489213502747</v>
      </c>
      <c r="G305" s="21">
        <f t="shared" si="10"/>
        <v>0.42863076882846457</v>
      </c>
      <c r="H305" s="21">
        <f t="shared" si="11"/>
        <v>0.3231799858689718</v>
      </c>
      <c r="I305" s="21">
        <f t="shared" si="12"/>
        <v>-2.583720830269985E-06</v>
      </c>
      <c r="J305" s="21">
        <f t="shared" si="13"/>
        <v>-1.9480796110327453E-06</v>
      </c>
    </row>
    <row r="306" spans="1:10" ht="12">
      <c r="A306" s="3">
        <f>MODEL!E328</f>
        <v>43.3</v>
      </c>
      <c r="B306" s="3">
        <f>MODEL!P328</f>
        <v>-0.031546060689422006</v>
      </c>
      <c r="D306" s="21">
        <f t="shared" si="7"/>
        <v>0.7557275661135446</v>
      </c>
      <c r="E306" s="21">
        <f t="shared" si="8"/>
        <v>-1.5293947441117983E-07</v>
      </c>
      <c r="F306" s="21">
        <f t="shared" si="9"/>
        <v>0.5711241541839019</v>
      </c>
      <c r="G306" s="21">
        <f t="shared" si="10"/>
        <v>0.431614266990057</v>
      </c>
      <c r="H306" s="21">
        <f t="shared" si="11"/>
        <v>0.3261827994922774</v>
      </c>
      <c r="I306" s="21">
        <f t="shared" si="12"/>
        <v>-1.1558057675944567E-07</v>
      </c>
      <c r="J306" s="21">
        <f t="shared" si="13"/>
        <v>-8.734742796441559E-08</v>
      </c>
    </row>
    <row r="307" spans="1:10" ht="12">
      <c r="A307" s="3">
        <f>MODEL!E329</f>
        <v>43.4</v>
      </c>
      <c r="B307" s="3">
        <f>MODEL!P329</f>
        <v>-0.6297464883493546</v>
      </c>
      <c r="D307" s="21">
        <f t="shared" si="7"/>
        <v>0.7574728953655391</v>
      </c>
      <c r="E307" s="21">
        <f t="shared" si="8"/>
        <v>-3.0530942639291914E-06</v>
      </c>
      <c r="F307" s="21">
        <f t="shared" si="9"/>
        <v>0.5737651872134529</v>
      </c>
      <c r="G307" s="21">
        <f t="shared" si="10"/>
        <v>0.43461157761852476</v>
      </c>
      <c r="H307" s="21">
        <f t="shared" si="11"/>
        <v>0.32920649005808866</v>
      </c>
      <c r="I307" s="21">
        <f t="shared" si="12"/>
        <v>-2.312636151922364E-06</v>
      </c>
      <c r="J307" s="21">
        <f t="shared" si="13"/>
        <v>-1.7517592019236518E-06</v>
      </c>
    </row>
    <row r="308" spans="1:10" ht="12">
      <c r="A308" s="3">
        <f>MODEL!E330</f>
        <v>43.5</v>
      </c>
      <c r="B308" s="3">
        <f>MODEL!P330</f>
        <v>-0.24215237197256556</v>
      </c>
      <c r="D308" s="21">
        <f t="shared" si="7"/>
        <v>0.7592182246175333</v>
      </c>
      <c r="E308" s="21">
        <f t="shared" si="8"/>
        <v>-1.1739867256808744E-06</v>
      </c>
      <c r="F308" s="21">
        <f t="shared" si="9"/>
        <v>0.5764123125913992</v>
      </c>
      <c r="G308" s="21">
        <f t="shared" si="10"/>
        <v>0.4376227326133288</v>
      </c>
      <c r="H308" s="21">
        <f t="shared" si="11"/>
        <v>0.332251154106965</v>
      </c>
      <c r="I308" s="21">
        <f t="shared" si="12"/>
        <v>-8.913121175959846E-07</v>
      </c>
      <c r="J308" s="21">
        <f t="shared" si="13"/>
        <v>-6.767004035013175E-07</v>
      </c>
    </row>
    <row r="309" spans="1:10" ht="12">
      <c r="A309" s="3">
        <f>MODEL!E331</f>
        <v>50.7</v>
      </c>
      <c r="B309" s="3">
        <f>MODEL!P331</f>
        <v>-0.8561818997027189</v>
      </c>
      <c r="D309" s="21">
        <f t="shared" si="7"/>
        <v>0.8848819307611251</v>
      </c>
      <c r="E309" s="21">
        <f t="shared" si="8"/>
        <v>-4.150883085849363E-06</v>
      </c>
      <c r="F309" s="21">
        <f t="shared" si="9"/>
        <v>0.7830160313875366</v>
      </c>
      <c r="G309" s="21">
        <f t="shared" si="10"/>
        <v>0.6928767376711171</v>
      </c>
      <c r="H309" s="21">
        <f t="shared" si="11"/>
        <v>0.6131141054098876</v>
      </c>
      <c r="I309" s="21">
        <f t="shared" si="12"/>
        <v>-3.6730414393700813E-06</v>
      </c>
      <c r="J309" s="21">
        <f t="shared" si="13"/>
        <v>-3.2502080006354196E-06</v>
      </c>
    </row>
    <row r="310" spans="1:10" ht="12">
      <c r="A310" s="3">
        <f>MODEL!E332</f>
        <v>50.9</v>
      </c>
      <c r="B310" s="3">
        <f>MODEL!P332</f>
        <v>-0.444919415310693</v>
      </c>
      <c r="D310" s="21">
        <f t="shared" si="7"/>
        <v>0.8883725892651138</v>
      </c>
      <c r="E310" s="21">
        <f t="shared" si="8"/>
        <v>-2.1570281691546943E-06</v>
      </c>
      <c r="F310" s="21">
        <f t="shared" si="9"/>
        <v>0.7892058573576025</v>
      </c>
      <c r="G310" s="21">
        <f t="shared" si="10"/>
        <v>0.7011088509639674</v>
      </c>
      <c r="H310" s="21">
        <f t="shared" si="11"/>
        <v>0.6228458852875485</v>
      </c>
      <c r="I310" s="21">
        <f t="shared" si="12"/>
        <v>-1.9162446997497436E-06</v>
      </c>
      <c r="J310" s="21">
        <f t="shared" si="13"/>
        <v>-1.7023392655822301E-06</v>
      </c>
    </row>
    <row r="311" spans="1:10" ht="12">
      <c r="A311" s="3">
        <f>MODEL!E333</f>
        <v>51.1</v>
      </c>
      <c r="B311" s="3">
        <f>MODEL!P333</f>
        <v>1.0455051102271966</v>
      </c>
      <c r="D311" s="21">
        <f t="shared" si="7"/>
        <v>0.8918632477691024</v>
      </c>
      <c r="E311" s="21">
        <f t="shared" si="8"/>
        <v>5.068747049800968E-06</v>
      </c>
      <c r="F311" s="21">
        <f t="shared" si="9"/>
        <v>0.7954200527212514</v>
      </c>
      <c r="G311" s="21">
        <f t="shared" si="10"/>
        <v>0.7094059115606459</v>
      </c>
      <c r="H311" s="21">
        <f t="shared" si="11"/>
        <v>0.6326930602710783</v>
      </c>
      <c r="I311" s="21">
        <f t="shared" si="12"/>
        <v>4.5206292059555475E-06</v>
      </c>
      <c r="J311" s="21">
        <f t="shared" si="13"/>
        <v>4.031783045583373E-06</v>
      </c>
    </row>
    <row r="312" spans="1:10" ht="12">
      <c r="A312" s="3">
        <f>MODEL!E334</f>
        <v>51.3</v>
      </c>
      <c r="B312" s="3">
        <f>MODEL!P334</f>
        <v>-0.31694641561375647</v>
      </c>
      <c r="D312" s="21">
        <f t="shared" si="7"/>
        <v>0.895353906273091</v>
      </c>
      <c r="E312" s="21">
        <f t="shared" si="8"/>
        <v>-1.5365981412927858E-06</v>
      </c>
      <c r="F312" s="21">
        <f t="shared" si="9"/>
        <v>0.801658617478483</v>
      </c>
      <c r="G312" s="21">
        <f t="shared" si="10"/>
        <v>0.7177681746568454</v>
      </c>
      <c r="H312" s="21">
        <f t="shared" si="11"/>
        <v>0.6426565389775127</v>
      </c>
      <c r="I312" s="21">
        <f t="shared" si="12"/>
        <v>-1.3757991481784668E-06</v>
      </c>
      <c r="J312" s="21">
        <f t="shared" si="13"/>
        <v>-1.2318271415687812E-06</v>
      </c>
    </row>
    <row r="313" spans="1:10" ht="12">
      <c r="A313" s="3"/>
      <c r="B313" s="3"/>
      <c r="D313" s="21"/>
      <c r="E313" s="21"/>
      <c r="F313" s="21"/>
      <c r="G313" s="21"/>
      <c r="H313" s="21"/>
      <c r="I313" s="21"/>
      <c r="J313" s="21"/>
    </row>
    <row r="314" spans="1:10" ht="12">
      <c r="A314" s="3"/>
      <c r="B314" s="3"/>
      <c r="D314" s="21"/>
      <c r="E314" s="21"/>
      <c r="F314" s="21"/>
      <c r="G314" s="21"/>
      <c r="H314" s="21"/>
      <c r="I314" s="21"/>
      <c r="J314" s="21"/>
    </row>
    <row r="315" spans="1:10" ht="12">
      <c r="A315" s="3"/>
      <c r="B315" s="3"/>
      <c r="D315" s="21"/>
      <c r="E315" s="21"/>
      <c r="F315" s="21"/>
      <c r="G315" s="21"/>
      <c r="H315" s="21"/>
      <c r="I315" s="21"/>
      <c r="J315" s="21"/>
    </row>
    <row r="316" spans="1:10" ht="12">
      <c r="A316" s="3"/>
      <c r="B316" s="3"/>
      <c r="D316" s="21"/>
      <c r="E316" s="21"/>
      <c r="F316" s="21"/>
      <c r="G316" s="21"/>
      <c r="H316" s="21"/>
      <c r="I316" s="21"/>
      <c r="J316" s="21"/>
    </row>
    <row r="317" spans="1:10" ht="12">
      <c r="A317" s="3"/>
      <c r="B317" s="3"/>
      <c r="D317" s="21"/>
      <c r="E317" s="21"/>
      <c r="F317" s="21"/>
      <c r="G317" s="21"/>
      <c r="H317" s="21"/>
      <c r="I317" s="21"/>
      <c r="J317" s="21"/>
    </row>
    <row r="318" spans="1:10" ht="12">
      <c r="A318" s="3"/>
      <c r="B318" s="3"/>
      <c r="D318" s="21"/>
      <c r="E318" s="21"/>
      <c r="F318" s="21"/>
      <c r="G318" s="21"/>
      <c r="H318" s="21"/>
      <c r="I318" s="21"/>
      <c r="J318" s="21"/>
    </row>
    <row r="319" spans="1:10" ht="12">
      <c r="A319" s="3"/>
      <c r="B319" s="3"/>
      <c r="D319" s="21"/>
      <c r="E319" s="21"/>
      <c r="F319" s="21"/>
      <c r="G319" s="21"/>
      <c r="H319" s="21"/>
      <c r="I319" s="21"/>
      <c r="J319" s="21"/>
    </row>
    <row r="320" spans="1:10" ht="12">
      <c r="A320" s="3"/>
      <c r="B320" s="3"/>
      <c r="D320" s="21"/>
      <c r="E320" s="21"/>
      <c r="F320" s="21"/>
      <c r="G320" s="21"/>
      <c r="H320" s="21"/>
      <c r="I320" s="21"/>
      <c r="J320" s="21"/>
    </row>
    <row r="321" spans="1:10" ht="12">
      <c r="A321" s="3"/>
      <c r="B321" s="3"/>
      <c r="D321" s="21"/>
      <c r="E321" s="21"/>
      <c r="F321" s="21"/>
      <c r="G321" s="21"/>
      <c r="H321" s="21"/>
      <c r="I321" s="21"/>
      <c r="J321" s="21"/>
    </row>
    <row r="322" spans="1:10" ht="12">
      <c r="A322" s="3"/>
      <c r="B322" s="3"/>
      <c r="D322" s="21"/>
      <c r="E322" s="21"/>
      <c r="F322" s="21"/>
      <c r="G322" s="21"/>
      <c r="H322" s="21"/>
      <c r="I322" s="21"/>
      <c r="J322" s="21"/>
    </row>
    <row r="323" spans="1:10" ht="12">
      <c r="A323" s="3"/>
      <c r="B323" s="3"/>
      <c r="D323" s="21"/>
      <c r="E323" s="21"/>
      <c r="F323" s="21"/>
      <c r="G323" s="21"/>
      <c r="H323" s="21"/>
      <c r="I323" s="21"/>
      <c r="J323" s="21"/>
    </row>
    <row r="324" spans="1:10" ht="12">
      <c r="A324" s="3"/>
      <c r="B324" s="3"/>
      <c r="D324" s="21"/>
      <c r="E324" s="21"/>
      <c r="F324" s="21"/>
      <c r="G324" s="21"/>
      <c r="H324" s="21"/>
      <c r="I324" s="21"/>
      <c r="J324" s="21"/>
    </row>
    <row r="325" spans="1:10" ht="12">
      <c r="A325" s="3"/>
      <c r="B325" s="3"/>
      <c r="D325" s="21"/>
      <c r="E325" s="21"/>
      <c r="F325" s="21"/>
      <c r="G325" s="21"/>
      <c r="H325" s="21"/>
      <c r="I325" s="21"/>
      <c r="J325" s="21"/>
    </row>
    <row r="326" spans="1:10" ht="12">
      <c r="A326" s="3"/>
      <c r="B326" s="3"/>
      <c r="D326" s="21"/>
      <c r="E326" s="21"/>
      <c r="F326" s="21"/>
      <c r="G326" s="21"/>
      <c r="H326" s="21"/>
      <c r="I326" s="21"/>
      <c r="J326" s="21"/>
    </row>
    <row r="327" spans="1:10" ht="12">
      <c r="A327" s="3"/>
      <c r="B327" s="3"/>
      <c r="D327" s="21"/>
      <c r="E327" s="21"/>
      <c r="F327" s="21"/>
      <c r="G327" s="21"/>
      <c r="H327" s="21"/>
      <c r="I327" s="21"/>
      <c r="J327" s="21"/>
    </row>
    <row r="328" spans="1:10" ht="12">
      <c r="A328" s="3"/>
      <c r="B328" s="3"/>
      <c r="D328" s="21"/>
      <c r="E328" s="21"/>
      <c r="F328" s="21"/>
      <c r="G328" s="21"/>
      <c r="H328" s="21"/>
      <c r="I328" s="21"/>
      <c r="J328" s="21"/>
    </row>
    <row r="329" spans="1:10" ht="12">
      <c r="A329" s="3"/>
      <c r="B329" s="3"/>
      <c r="D329" s="21"/>
      <c r="E329" s="21"/>
      <c r="F329" s="21"/>
      <c r="G329" s="21"/>
      <c r="H329" s="21"/>
      <c r="I329" s="21"/>
      <c r="J329" s="21"/>
    </row>
    <row r="330" spans="1:10" ht="12">
      <c r="A330" s="3"/>
      <c r="B330" s="3"/>
      <c r="D330" s="21"/>
      <c r="E330" s="21"/>
      <c r="F330" s="21"/>
      <c r="G330" s="21"/>
      <c r="H330" s="21"/>
      <c r="I330" s="21"/>
      <c r="J330" s="21"/>
    </row>
    <row r="331" spans="1:10" ht="12">
      <c r="A331" s="3"/>
      <c r="B331" s="3"/>
      <c r="D331" s="21"/>
      <c r="E331" s="21"/>
      <c r="F331" s="21"/>
      <c r="G331" s="21"/>
      <c r="H331" s="21"/>
      <c r="I331" s="21"/>
      <c r="J331" s="21"/>
    </row>
    <row r="332" spans="1:10" ht="12">
      <c r="A332" s="3"/>
      <c r="B332" s="3"/>
      <c r="D332" s="21"/>
      <c r="E332" s="21"/>
      <c r="F332" s="21"/>
      <c r="G332" s="21"/>
      <c r="H332" s="21"/>
      <c r="I332" s="21"/>
      <c r="J332" s="21"/>
    </row>
    <row r="333" spans="1:10" ht="12">
      <c r="A333" s="3"/>
      <c r="B333" s="3"/>
      <c r="D333" s="21"/>
      <c r="E333" s="21"/>
      <c r="F333" s="21"/>
      <c r="G333" s="21"/>
      <c r="H333" s="21"/>
      <c r="I333" s="21"/>
      <c r="J333" s="21"/>
    </row>
    <row r="334" spans="1:10" ht="12">
      <c r="A334" s="3"/>
      <c r="B334" s="3"/>
      <c r="D334" s="21"/>
      <c r="E334" s="21"/>
      <c r="F334" s="21"/>
      <c r="G334" s="21"/>
      <c r="H334" s="21"/>
      <c r="I334" s="21"/>
      <c r="J334" s="21"/>
    </row>
    <row r="335" spans="1:10" ht="12">
      <c r="A335" s="3"/>
      <c r="B335" s="3"/>
      <c r="D335" s="21"/>
      <c r="E335" s="21"/>
      <c r="F335" s="21"/>
      <c r="G335" s="21"/>
      <c r="H335" s="21"/>
      <c r="I335" s="21"/>
      <c r="J335" s="21"/>
    </row>
    <row r="336" spans="1:10" ht="12">
      <c r="A336" s="3"/>
      <c r="B336" s="3"/>
      <c r="D336" s="21"/>
      <c r="E336" s="21"/>
      <c r="F336" s="21"/>
      <c r="G336" s="21"/>
      <c r="H336" s="21"/>
      <c r="I336" s="21"/>
      <c r="J336" s="21"/>
    </row>
    <row r="337" spans="1:10" ht="12">
      <c r="A337" s="3"/>
      <c r="B337" s="3"/>
      <c r="D337" s="21"/>
      <c r="E337" s="21"/>
      <c r="F337" s="21"/>
      <c r="G337" s="21"/>
      <c r="H337" s="21"/>
      <c r="I337" s="21"/>
      <c r="J337" s="21"/>
    </row>
    <row r="338" spans="1:10" ht="12">
      <c r="A338" s="3"/>
      <c r="B338" s="3"/>
      <c r="D338" s="21"/>
      <c r="E338" s="21"/>
      <c r="F338" s="21"/>
      <c r="G338" s="21"/>
      <c r="H338" s="21"/>
      <c r="I338" s="21"/>
      <c r="J338" s="21"/>
    </row>
    <row r="339" spans="1:10" ht="12">
      <c r="A339" s="3"/>
      <c r="B339" s="3"/>
      <c r="D339" s="21"/>
      <c r="E339" s="21"/>
      <c r="F339" s="21"/>
      <c r="G339" s="21"/>
      <c r="H339" s="21"/>
      <c r="I339" s="21"/>
      <c r="J339" s="21"/>
    </row>
    <row r="340" spans="1:10" ht="12">
      <c r="A340" s="3"/>
      <c r="B340" s="3"/>
      <c r="D340" s="21"/>
      <c r="E340" s="21"/>
      <c r="F340" s="21"/>
      <c r="G340" s="21"/>
      <c r="H340" s="21"/>
      <c r="I340" s="21"/>
      <c r="J340" s="21"/>
    </row>
    <row r="341" spans="1:10" ht="12">
      <c r="A341" s="3"/>
      <c r="B341" s="3"/>
      <c r="D341" s="21"/>
      <c r="E341" s="21"/>
      <c r="F341" s="21"/>
      <c r="G341" s="21"/>
      <c r="H341" s="21"/>
      <c r="I341" s="21"/>
      <c r="J341" s="21"/>
    </row>
    <row r="342" spans="1:10" ht="12">
      <c r="A342" s="3"/>
      <c r="B342" s="3"/>
      <c r="D342" s="21"/>
      <c r="E342" s="21"/>
      <c r="F342" s="21"/>
      <c r="G342" s="21"/>
      <c r="H342" s="21"/>
      <c r="I342" s="21"/>
      <c r="J342" s="21"/>
    </row>
    <row r="343" spans="1:10" ht="12">
      <c r="A343" s="3"/>
      <c r="B343" s="3"/>
      <c r="D343" s="21"/>
      <c r="E343" s="21"/>
      <c r="F343" s="21"/>
      <c r="G343" s="21"/>
      <c r="H343" s="21"/>
      <c r="I343" s="21"/>
      <c r="J343" s="21"/>
    </row>
    <row r="344" spans="1:10" ht="12">
      <c r="A344" s="3"/>
      <c r="B344" s="3"/>
      <c r="D344" s="21"/>
      <c r="E344" s="21"/>
      <c r="F344" s="21"/>
      <c r="G344" s="21"/>
      <c r="H344" s="21"/>
      <c r="I344" s="21"/>
      <c r="J344" s="21"/>
    </row>
    <row r="345" spans="1:10" ht="12">
      <c r="A345" s="3"/>
      <c r="B345" s="3"/>
      <c r="D345" s="21"/>
      <c r="E345" s="21"/>
      <c r="F345" s="21"/>
      <c r="G345" s="21"/>
      <c r="H345" s="21"/>
      <c r="I345" s="21"/>
      <c r="J345" s="21"/>
    </row>
    <row r="346" spans="1:10" ht="12">
      <c r="A346" s="3"/>
      <c r="B346" s="3"/>
      <c r="D346" s="21"/>
      <c r="E346" s="21"/>
      <c r="F346" s="21"/>
      <c r="G346" s="21"/>
      <c r="H346" s="21"/>
      <c r="I346" s="21"/>
      <c r="J346" s="21"/>
    </row>
    <row r="347" spans="1:10" ht="12">
      <c r="A347" s="3"/>
      <c r="B347" s="3"/>
      <c r="D347" s="21"/>
      <c r="E347" s="21"/>
      <c r="F347" s="21"/>
      <c r="G347" s="21"/>
      <c r="H347" s="21"/>
      <c r="I347" s="21"/>
      <c r="J347" s="21"/>
    </row>
    <row r="348" spans="1:10" ht="12">
      <c r="A348" s="3"/>
      <c r="B348" s="3"/>
      <c r="D348" s="21"/>
      <c r="E348" s="21"/>
      <c r="F348" s="21"/>
      <c r="G348" s="21"/>
      <c r="H348" s="21"/>
      <c r="I348" s="21"/>
      <c r="J348" s="21"/>
    </row>
    <row r="349" spans="1:10" ht="12">
      <c r="A349" s="3"/>
      <c r="B349" s="3"/>
      <c r="D349" s="21"/>
      <c r="E349" s="21"/>
      <c r="F349" s="21"/>
      <c r="G349" s="21"/>
      <c r="H349" s="21"/>
      <c r="I349" s="21"/>
      <c r="J349" s="21"/>
    </row>
    <row r="350" spans="1:10" ht="12">
      <c r="A350" s="3"/>
      <c r="B350" s="3"/>
      <c r="D350" s="21"/>
      <c r="E350" s="21"/>
      <c r="F350" s="21"/>
      <c r="G350" s="21"/>
      <c r="H350" s="21"/>
      <c r="I350" s="21"/>
      <c r="J350" s="21"/>
    </row>
    <row r="351" spans="1:10" ht="12">
      <c r="A351" s="3"/>
      <c r="B351" s="3"/>
      <c r="D351" s="21"/>
      <c r="E351" s="21"/>
      <c r="F351" s="21"/>
      <c r="G351" s="21"/>
      <c r="H351" s="21"/>
      <c r="I351" s="21"/>
      <c r="J351" s="21"/>
    </row>
    <row r="352" spans="1:10" ht="12">
      <c r="A352" s="3"/>
      <c r="B352" s="3"/>
      <c r="D352" s="21"/>
      <c r="E352" s="21"/>
      <c r="F352" s="21"/>
      <c r="G352" s="21"/>
      <c r="H352" s="21"/>
      <c r="I352" s="21"/>
      <c r="J352" s="21"/>
    </row>
    <row r="353" spans="1:10" ht="12">
      <c r="A353" s="3"/>
      <c r="B353" s="3"/>
      <c r="D353" s="21"/>
      <c r="E353" s="21"/>
      <c r="F353" s="21"/>
      <c r="G353" s="21"/>
      <c r="H353" s="21"/>
      <c r="I353" s="21"/>
      <c r="J353" s="21"/>
    </row>
    <row r="354" spans="1:10" ht="12">
      <c r="A354" s="3"/>
      <c r="B354" s="3"/>
      <c r="D354" s="21"/>
      <c r="E354" s="21"/>
      <c r="F354" s="21"/>
      <c r="G354" s="21"/>
      <c r="H354" s="21"/>
      <c r="I354" s="21"/>
      <c r="J354" s="21"/>
    </row>
    <row r="355" spans="1:10" ht="12">
      <c r="A355" s="3"/>
      <c r="B355" s="3"/>
      <c r="D355" s="21"/>
      <c r="E355" s="21"/>
      <c r="F355" s="21"/>
      <c r="G355" s="21"/>
      <c r="H355" s="21"/>
      <c r="I355" s="21"/>
      <c r="J355" s="21"/>
    </row>
    <row r="356" spans="1:10" ht="12">
      <c r="A356" s="3"/>
      <c r="B356" s="3"/>
      <c r="D356" s="21"/>
      <c r="E356" s="21"/>
      <c r="F356" s="21"/>
      <c r="G356" s="21"/>
      <c r="H356" s="21"/>
      <c r="I356" s="21"/>
      <c r="J356" s="21"/>
    </row>
    <row r="357" spans="1:10" ht="12">
      <c r="A357" s="3"/>
      <c r="B357" s="3"/>
      <c r="D357" s="21"/>
      <c r="E357" s="21"/>
      <c r="F357" s="21"/>
      <c r="G357" s="21"/>
      <c r="H357" s="21"/>
      <c r="I357" s="21"/>
      <c r="J357" s="21"/>
    </row>
    <row r="358" spans="1:10" ht="12">
      <c r="A358" s="3"/>
      <c r="B358" s="3"/>
      <c r="D358" s="21"/>
      <c r="E358" s="21"/>
      <c r="F358" s="21"/>
      <c r="G358" s="21"/>
      <c r="H358" s="21"/>
      <c r="I358" s="21"/>
      <c r="J358" s="21"/>
    </row>
    <row r="359" spans="1:10" ht="12">
      <c r="A359" s="3"/>
      <c r="B359" s="3"/>
      <c r="D359" s="21"/>
      <c r="E359" s="21"/>
      <c r="F359" s="21"/>
      <c r="G359" s="21"/>
      <c r="H359" s="21"/>
      <c r="I359" s="21"/>
      <c r="J359" s="21"/>
    </row>
    <row r="360" spans="1:10" ht="12">
      <c r="A360" s="3"/>
      <c r="B360" s="3"/>
      <c r="D360" s="21"/>
      <c r="E360" s="21"/>
      <c r="F360" s="21"/>
      <c r="G360" s="21"/>
      <c r="H360" s="21"/>
      <c r="I360" s="21"/>
      <c r="J360" s="21"/>
    </row>
    <row r="361" spans="1:10" ht="12">
      <c r="A361" s="3"/>
      <c r="B361" s="3"/>
      <c r="D361" s="21"/>
      <c r="E361" s="21"/>
      <c r="F361" s="21"/>
      <c r="G361" s="21"/>
      <c r="H361" s="21"/>
      <c r="I361" s="21"/>
      <c r="J361" s="21"/>
    </row>
    <row r="362" spans="1:10" ht="12">
      <c r="A362" s="3"/>
      <c r="B362" s="3"/>
      <c r="D362" s="21"/>
      <c r="E362" s="21"/>
      <c r="F362" s="21"/>
      <c r="G362" s="21"/>
      <c r="H362" s="21"/>
      <c r="I362" s="21"/>
      <c r="J362" s="21"/>
    </row>
    <row r="363" spans="1:10" ht="12">
      <c r="A363" s="3"/>
      <c r="B363" s="3"/>
      <c r="D363" s="21"/>
      <c r="E363" s="21"/>
      <c r="F363" s="21"/>
      <c r="G363" s="21"/>
      <c r="H363" s="21"/>
      <c r="I363" s="21"/>
      <c r="J363" s="21"/>
    </row>
    <row r="364" spans="1:10" ht="12">
      <c r="A364" s="3"/>
      <c r="B364" s="3"/>
      <c r="D364" s="21"/>
      <c r="E364" s="21"/>
      <c r="F364" s="21"/>
      <c r="G364" s="21"/>
      <c r="H364" s="21"/>
      <c r="I364" s="21"/>
      <c r="J364" s="21"/>
    </row>
    <row r="365" spans="1:10" ht="12">
      <c r="A365" s="3"/>
      <c r="B365" s="3"/>
      <c r="D365" s="21"/>
      <c r="E365" s="21"/>
      <c r="F365" s="21"/>
      <c r="G365" s="21"/>
      <c r="H365" s="21"/>
      <c r="I365" s="21"/>
      <c r="J365" s="21"/>
    </row>
    <row r="366" spans="1:10" ht="12">
      <c r="A366" s="3"/>
      <c r="B366" s="3"/>
      <c r="D366" s="21"/>
      <c r="E366" s="21"/>
      <c r="F366" s="21"/>
      <c r="G366" s="21"/>
      <c r="H366" s="21"/>
      <c r="I366" s="21"/>
      <c r="J366" s="21"/>
    </row>
    <row r="367" spans="1:10" ht="12">
      <c r="A367" s="3"/>
      <c r="B367" s="3"/>
      <c r="D367" s="21"/>
      <c r="E367" s="21"/>
      <c r="F367" s="21"/>
      <c r="G367" s="21"/>
      <c r="H367" s="21"/>
      <c r="I367" s="21"/>
      <c r="J367" s="21"/>
    </row>
    <row r="368" spans="1:10" ht="12">
      <c r="A368" s="3"/>
      <c r="B368" s="3"/>
      <c r="D368" s="21"/>
      <c r="E368" s="21"/>
      <c r="F368" s="21"/>
      <c r="G368" s="21"/>
      <c r="H368" s="21"/>
      <c r="I368" s="21"/>
      <c r="J368" s="21"/>
    </row>
    <row r="369" spans="1:10" ht="12">
      <c r="A369" s="3"/>
      <c r="B369" s="3"/>
      <c r="D369" s="21"/>
      <c r="E369" s="21"/>
      <c r="F369" s="21"/>
      <c r="G369" s="21"/>
      <c r="H369" s="21"/>
      <c r="I369" s="21"/>
      <c r="J369" s="21"/>
    </row>
    <row r="370" spans="1:10" ht="12">
      <c r="A370" s="3"/>
      <c r="B370" s="3"/>
      <c r="D370" s="21"/>
      <c r="E370" s="21"/>
      <c r="F370" s="21"/>
      <c r="G370" s="21"/>
      <c r="H370" s="21"/>
      <c r="I370" s="21"/>
      <c r="J370" s="21"/>
    </row>
    <row r="371" spans="1:10" ht="12">
      <c r="A371" s="3"/>
      <c r="B371" s="3"/>
      <c r="D371" s="21"/>
      <c r="E371" s="21"/>
      <c r="F371" s="21"/>
      <c r="G371" s="21"/>
      <c r="H371" s="21"/>
      <c r="I371" s="21"/>
      <c r="J371" s="21"/>
    </row>
    <row r="372" spans="1:10" ht="12">
      <c r="A372" s="3"/>
      <c r="B372" s="3"/>
      <c r="D372" s="21"/>
      <c r="E372" s="21"/>
      <c r="F372" s="21"/>
      <c r="G372" s="21"/>
      <c r="H372" s="21"/>
      <c r="I372" s="21"/>
      <c r="J372" s="21"/>
    </row>
    <row r="373" spans="1:10" ht="12">
      <c r="A373" s="3"/>
      <c r="B373" s="3"/>
      <c r="D373" s="21"/>
      <c r="E373" s="21"/>
      <c r="F373" s="21"/>
      <c r="G373" s="21"/>
      <c r="H373" s="21"/>
      <c r="I373" s="21"/>
      <c r="J373" s="21"/>
    </row>
    <row r="374" spans="1:10" ht="12">
      <c r="A374" s="3"/>
      <c r="B374" s="3"/>
      <c r="D374" s="21"/>
      <c r="E374" s="21"/>
      <c r="F374" s="21"/>
      <c r="G374" s="21"/>
      <c r="H374" s="21"/>
      <c r="I374" s="21"/>
      <c r="J374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Darren Dowell</cp:lastModifiedBy>
  <cp:lastPrinted>2007-02-20T16:53:22Z</cp:lastPrinted>
  <dcterms:created xsi:type="dcterms:W3CDTF">2005-01-25T16:21:38Z</dcterms:created>
  <dcterms:modified xsi:type="dcterms:W3CDTF">2007-02-17T17:16:37Z</dcterms:modified>
  <cp:category/>
  <cp:version/>
  <cp:contentType/>
  <cp:contentStatus/>
  <cp:revision>1</cp:revision>
</cp:coreProperties>
</file>