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40" yWindow="65276" windowWidth="28040" windowHeight="18700" activeTab="0"/>
  </bookViews>
  <sheets>
    <sheet name="pointing_2008july_sharp.csv" sheetId="1" r:id="rId1"/>
    <sheet name="scratch2" sheetId="2" r:id="rId2"/>
    <sheet name="scratch" sheetId="3" r:id="rId3"/>
    <sheet name="scratch-temp" sheetId="4" r:id="rId4"/>
    <sheet name="quadratic_fit" sheetId="5" r:id="rId5"/>
  </sheets>
  <definedNames>
    <definedName name="reduction" localSheetId="2">'scratch'!$A$1:$T$18</definedName>
    <definedName name="reduction_day1" localSheetId="2">'scratch'!$A$57:$U$77</definedName>
    <definedName name="reduction_day2" localSheetId="2">'scratch'!$A$20:$U$54</definedName>
    <definedName name="solver_adj" localSheetId="0" hidden="1">'pointing_2008july_sharp.csv'!$G$9,'pointing_2008july_sharp.csv'!$G$12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'pointing_2008july_sharp.csv'!$P$12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<sst xmlns="http://schemas.openxmlformats.org/spreadsheetml/2006/main" count="482" uniqueCount="96">
  <si>
    <t>d2FZAO/dT2</t>
  </si>
  <si>
    <t>d2FAZO/dT2</t>
  </si>
  <si>
    <t>H and V data combined</t>
  </si>
  <si>
    <t>CAL_CRL618</t>
  </si>
  <si>
    <t>350um</t>
  </si>
  <si>
    <t>TEMPERAT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</si>
  <si>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</si>
  <si>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</si>
  <si>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</si>
  <si>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</si>
  <si>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</si>
  <si>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</si>
  <si>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</si>
  <si>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</si>
  <si>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</si>
  <si>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</si>
  <si>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</si>
  <si>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</si>
  <si>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</si>
  <si>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</si>
  <si>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</si>
  <si>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</si>
  <si>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</si>
  <si>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</si>
  <si>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</si>
  <si>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</si>
  <si>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</si>
  <si>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</si>
  <si>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</si>
  <si>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</si>
  <si>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</si>
  <si>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</si>
  <si>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</si>
  <si>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</si>
  <si>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</si>
  <si>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</si>
  <si>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</si>
  <si>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</si>
  <si>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</si>
  <si>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</si>
  <si>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</si>
  <si>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</si>
  <si>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</si>
  <si>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</si>
  <si>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</si>
  <si>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</si>
  <si>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x</t>
  </si>
  <si>
    <t>y</t>
  </si>
  <si>
    <t>x^3</t>
  </si>
  <si>
    <t>x^2</t>
  </si>
  <si>
    <t>x^4</t>
  </si>
  <si>
    <t>xy</t>
  </si>
  <si>
    <t>x^2y</t>
  </si>
  <si>
    <t>x(rad)</t>
  </si>
  <si>
    <t>sumx</t>
  </si>
  <si>
    <t>sumx^3</t>
  </si>
  <si>
    <t>sumx^4</t>
  </si>
  <si>
    <t>sumx^2</t>
  </si>
  <si>
    <t>sumy</t>
  </si>
  <si>
    <t>sumxy</t>
  </si>
  <si>
    <t>sumx^2y</t>
  </si>
  <si>
    <t>determ.</t>
  </si>
  <si>
    <t>sum1</t>
  </si>
  <si>
    <t>y(rad)</t>
  </si>
  <si>
    <t>const.</t>
  </si>
  <si>
    <t>const. "</t>
  </si>
  <si>
    <t>linear</t>
  </si>
  <si>
    <t>quad.</t>
  </si>
  <si>
    <t>comment</t>
  </si>
  <si>
    <t>blank</t>
  </si>
  <si>
    <t>Scan</t>
  </si>
  <si>
    <t>YYYY</t>
  </si>
  <si>
    <t>MM</t>
  </si>
  <si>
    <t>DD</t>
  </si>
  <si>
    <t>amp</t>
  </si>
  <si>
    <t>sig(amp)</t>
  </si>
  <si>
    <t>FWHM</t>
  </si>
  <si>
    <t>EL</t>
  </si>
  <si>
    <t>tau</t>
  </si>
  <si>
    <t>DSOS</t>
  </si>
  <si>
    <t>foc_x</t>
  </si>
  <si>
    <t>foc_dy</t>
  </si>
  <si>
    <t>foc_dz</t>
  </si>
  <si>
    <t>foc_mod</t>
  </si>
  <si>
    <t>filt</t>
  </si>
  <si>
    <t>object</t>
  </si>
  <si>
    <t>?</t>
  </si>
  <si>
    <t>CONSTANT</t>
  </si>
  <si>
    <t>Uranus</t>
  </si>
  <si>
    <t>CAL_OCETI</t>
  </si>
  <si>
    <t>W3IRS5</t>
  </si>
  <si>
    <t>Scan No.</t>
  </si>
  <si>
    <t>SHARP Pointing, 2008 July 25, 27</t>
  </si>
  <si>
    <t>JEV, 2008 Oct 10</t>
  </si>
  <si>
    <t>sharcreduce</t>
  </si>
  <si>
    <t>NGC253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</si>
</sst>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1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2"/>
      <name val="Arial"/>
      <family val="0"/>
    </font>
    <font>
      <b/>
      <sz val="2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0"/>
    </font>
    <font>
      <sz val="8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12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'pointing_2008july_sharp.csv'!$H$25:$H$40</c:f>
              <c:numCache/>
            </c:numRef>
          </c:xVal>
          <c:yVal>
            <c:numRef>
              <c:f>'pointing_2008july_sharp.csv'!$O$25:$O$40</c:f>
              <c:numCache/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crossBetween val="midCat"/>
        <c:dispUnits/>
      </c:val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'pointing_2008july_sharp.csv'!$B$24:$B$966</c:f>
              <c:numCache/>
            </c:numRef>
          </c:xVal>
          <c:yVal>
            <c:numRef>
              <c:f>'pointing_2008july_sharp.csv'!$O$24:$O$971</c:f>
              <c:numCache/>
            </c:numRef>
          </c:yVal>
          <c:smooth val="0"/>
        </c:ser>
        <c:axId val="66703860"/>
        <c:axId val="63463829"/>
      </c:scatterChart>
      <c:val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3829"/>
        <c:crosses val="autoZero"/>
        <c:crossBetween val="midCat"/>
        <c:dispUnits/>
      </c:val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'pointing_2008july_sharp.csv'!$C$24:$C$971</c:f>
              <c:numCache>
                <c:ptCount val="948"/>
                <c:pt idx="1">
                  <c:v>14.119</c:v>
                </c:pt>
                <c:pt idx="2">
                  <c:v>14.183</c:v>
                </c:pt>
                <c:pt idx="3">
                  <c:v>14.238</c:v>
                </c:pt>
                <c:pt idx="4">
                  <c:v>14.297</c:v>
                </c:pt>
                <c:pt idx="5">
                  <c:v>14.352</c:v>
                </c:pt>
                <c:pt idx="6">
                  <c:v>14.677</c:v>
                </c:pt>
                <c:pt idx="7">
                  <c:v>16.439</c:v>
                </c:pt>
                <c:pt idx="8">
                  <c:v>13.508</c:v>
                </c:pt>
                <c:pt idx="9">
                  <c:v>13.575</c:v>
                </c:pt>
                <c:pt idx="10">
                  <c:v>13.63</c:v>
                </c:pt>
                <c:pt idx="11">
                  <c:v>13.688</c:v>
                </c:pt>
                <c:pt idx="12">
                  <c:v>13.778</c:v>
                </c:pt>
                <c:pt idx="13">
                  <c:v>13.838</c:v>
                </c:pt>
                <c:pt idx="14">
                  <c:v>13.959</c:v>
                </c:pt>
                <c:pt idx="15">
                  <c:v>15.815</c:v>
                </c:pt>
                <c:pt idx="16">
                  <c:v>15.905</c:v>
                </c:pt>
                <c:pt idx="19">
                  <c:v>15.374</c:v>
                </c:pt>
                <c:pt idx="20">
                  <c:v>15.49</c:v>
                </c:pt>
                <c:pt idx="21">
                  <c:v>15.606</c:v>
                </c:pt>
                <c:pt idx="22">
                  <c:v>15.761</c:v>
                </c:pt>
                <c:pt idx="23">
                  <c:v>15.876</c:v>
                </c:pt>
                <c:pt idx="24">
                  <c:v>15.992</c:v>
                </c:pt>
                <c:pt idx="25">
                  <c:v>16.106</c:v>
                </c:pt>
                <c:pt idx="26">
                  <c:v>16.672</c:v>
                </c:pt>
                <c:pt idx="27">
                  <c:v>16.788</c:v>
                </c:pt>
                <c:pt idx="28">
                  <c:v>16.902</c:v>
                </c:pt>
                <c:pt idx="29">
                  <c:v>17.018</c:v>
                </c:pt>
                <c:pt idx="30">
                  <c:v>17.143</c:v>
                </c:pt>
                <c:pt idx="31">
                  <c:v>17.257</c:v>
                </c:pt>
                <c:pt idx="32">
                  <c:v>14.178</c:v>
                </c:pt>
                <c:pt idx="33">
                  <c:v>14.294</c:v>
                </c:pt>
                <c:pt idx="34">
                  <c:v>14.41</c:v>
                </c:pt>
                <c:pt idx="35">
                  <c:v>14.526</c:v>
                </c:pt>
                <c:pt idx="36">
                  <c:v>14.654</c:v>
                </c:pt>
                <c:pt idx="37">
                  <c:v>14.77</c:v>
                </c:pt>
                <c:pt idx="38">
                  <c:v>14.886</c:v>
                </c:pt>
                <c:pt idx="39">
                  <c:v>15.002</c:v>
                </c:pt>
                <c:pt idx="40">
                  <c:v>15.244</c:v>
                </c:pt>
                <c:pt idx="41">
                  <c:v>15.36</c:v>
                </c:pt>
                <c:pt idx="42">
                  <c:v>15.476</c:v>
                </c:pt>
                <c:pt idx="43">
                  <c:v>15.59</c:v>
                </c:pt>
                <c:pt idx="44">
                  <c:v>16.09</c:v>
                </c:pt>
                <c:pt idx="45">
                  <c:v>16.206</c:v>
                </c:pt>
                <c:pt idx="46">
                  <c:v>16.322</c:v>
                </c:pt>
                <c:pt idx="47">
                  <c:v>16.438</c:v>
                </c:pt>
                <c:pt idx="48">
                  <c:v>16.858</c:v>
                </c:pt>
                <c:pt idx="49">
                  <c:v>16.974</c:v>
                </c:pt>
                <c:pt idx="50">
                  <c:v>17.088</c:v>
                </c:pt>
                <c:pt idx="51">
                  <c:v>17.21</c:v>
                </c:pt>
                <c:pt idx="52">
                  <c:v>17.326</c:v>
                </c:pt>
              </c:numCache>
            </c:numRef>
          </c:xVal>
          <c:yVal>
            <c:numRef>
              <c:f>'pointing_2008july_sharp.csv'!$O$24:$O$971</c:f>
              <c:numCache>
                <c:ptCount val="948"/>
                <c:pt idx="1">
                  <c:v>-0.2704075713969871</c:v>
                </c:pt>
                <c:pt idx="2">
                  <c:v>-0.526548518603235</c:v>
                </c:pt>
                <c:pt idx="3">
                  <c:v>0.9364948684644219</c:v>
                </c:pt>
                <c:pt idx="4">
                  <c:v>-0.32006887712630316</c:v>
                </c:pt>
                <c:pt idx="5">
                  <c:v>-0.4967118694061696</c:v>
                </c:pt>
                <c:pt idx="6">
                  <c:v>1.276344761803415</c:v>
                </c:pt>
                <c:pt idx="7">
                  <c:v>0.9626060030806372</c:v>
                </c:pt>
                <c:pt idx="8">
                  <c:v>0.47897470903753003</c:v>
                </c:pt>
                <c:pt idx="9">
                  <c:v>0.08190173803754419</c:v>
                </c:pt>
                <c:pt idx="10">
                  <c:v>-0.23520487310821636</c:v>
                </c:pt>
                <c:pt idx="11">
                  <c:v>-0.1326710271082021</c:v>
                </c:pt>
                <c:pt idx="12">
                  <c:v>-0.16779886207659445</c:v>
                </c:pt>
                <c:pt idx="13">
                  <c:v>-0.7847279108992495</c:v>
                </c:pt>
                <c:pt idx="14">
                  <c:v>-0.7922941178180025</c:v>
                </c:pt>
                <c:pt idx="15">
                  <c:v>-0.31585724316239805</c:v>
                </c:pt>
                <c:pt idx="16">
                  <c:v>-0.36771579090452633</c:v>
                </c:pt>
                <c:pt idx="19">
                  <c:v>-1.501525378662862</c:v>
                </c:pt>
                <c:pt idx="20">
                  <c:v>-3.22967321749168</c:v>
                </c:pt>
                <c:pt idx="21">
                  <c:v>-3.057943674351236</c:v>
                </c:pt>
                <c:pt idx="22">
                  <c:v>105.71536704375853</c:v>
                </c:pt>
                <c:pt idx="23">
                  <c:v>105.76468241637022</c:v>
                </c:pt>
                <c:pt idx="24">
                  <c:v>105.81398697907935</c:v>
                </c:pt>
                <c:pt idx="25">
                  <c:v>105.86314967088595</c:v>
                </c:pt>
                <c:pt idx="26">
                  <c:v>103.77574522011035</c:v>
                </c:pt>
                <c:pt idx="27">
                  <c:v>103.5701595900179</c:v>
                </c:pt>
                <c:pt idx="28">
                  <c:v>103.36338302364909</c:v>
                </c:pt>
                <c:pt idx="29">
                  <c:v>103.155590269004</c:v>
                </c:pt>
                <c:pt idx="30">
                  <c:v>102.92324523518535</c:v>
                </c:pt>
                <c:pt idx="31">
                  <c:v>102.68905722180335</c:v>
                </c:pt>
                <c:pt idx="32">
                  <c:v>104.47550655206551</c:v>
                </c:pt>
                <c:pt idx="33">
                  <c:v>0.9175356145905909</c:v>
                </c:pt>
                <c:pt idx="34">
                  <c:v>0.13636311582325789</c:v>
                </c:pt>
                <c:pt idx="35">
                  <c:v>104.85485001141507</c:v>
                </c:pt>
                <c:pt idx="36">
                  <c:v>104.99609539227933</c:v>
                </c:pt>
                <c:pt idx="37">
                  <c:v>105.1138329554613</c:v>
                </c:pt>
                <c:pt idx="38">
                  <c:v>105.20879130834547</c:v>
                </c:pt>
                <c:pt idx="39">
                  <c:v>105.3035316736195</c:v>
                </c:pt>
                <c:pt idx="40">
                  <c:v>105.49279531133715</c:v>
                </c:pt>
                <c:pt idx="41">
                  <c:v>105.56464747250833</c:v>
                </c:pt>
                <c:pt idx="42">
                  <c:v>105.63637701564878</c:v>
                </c:pt>
                <c:pt idx="43">
                  <c:v>105.68573044661426</c:v>
                </c:pt>
                <c:pt idx="44">
                  <c:v>105.88452142945081</c:v>
                </c:pt>
                <c:pt idx="45">
                  <c:v>105.91164624779003</c:v>
                </c:pt>
                <c:pt idx="46">
                  <c:v>105.91671393979003</c:v>
                </c:pt>
                <c:pt idx="47">
                  <c:v>105.92178163179003</c:v>
                </c:pt>
                <c:pt idx="48">
                  <c:v>103.1959980400601</c:v>
                </c:pt>
                <c:pt idx="49">
                  <c:v>102.9873469592001</c:v>
                </c:pt>
                <c:pt idx="50">
                  <c:v>102.7535676725871</c:v>
                </c:pt>
                <c:pt idx="51">
                  <c:v>102.49468832345214</c:v>
                </c:pt>
                <c:pt idx="52">
                  <c:v>102.2581353234561</c:v>
                </c:pt>
              </c:numCache>
            </c:numRef>
          </c:yVal>
          <c:smooth val="0"/>
        </c:ser>
        <c:axId val="34303550"/>
        <c:axId val="40296495"/>
      </c:scatterChart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6495"/>
        <c:crosses val="autoZero"/>
        <c:crossBetween val="midCat"/>
        <c:dispUnits/>
      </c:val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'pointing_2008july_sharp.csv'!$C$25:$C$40</c:f>
              <c:numCache>
                <c:ptCount val="16"/>
                <c:pt idx="0">
                  <c:v>14.119</c:v>
                </c:pt>
                <c:pt idx="1">
                  <c:v>14.183</c:v>
                </c:pt>
                <c:pt idx="2">
                  <c:v>14.238</c:v>
                </c:pt>
                <c:pt idx="3">
                  <c:v>14.297</c:v>
                </c:pt>
                <c:pt idx="4">
                  <c:v>14.352</c:v>
                </c:pt>
                <c:pt idx="5">
                  <c:v>14.677</c:v>
                </c:pt>
                <c:pt idx="6">
                  <c:v>16.439</c:v>
                </c:pt>
                <c:pt idx="7">
                  <c:v>13.508</c:v>
                </c:pt>
                <c:pt idx="8">
                  <c:v>13.575</c:v>
                </c:pt>
                <c:pt idx="9">
                  <c:v>13.63</c:v>
                </c:pt>
                <c:pt idx="10">
                  <c:v>13.688</c:v>
                </c:pt>
                <c:pt idx="11">
                  <c:v>13.778</c:v>
                </c:pt>
                <c:pt idx="12">
                  <c:v>13.838</c:v>
                </c:pt>
                <c:pt idx="13">
                  <c:v>13.959</c:v>
                </c:pt>
                <c:pt idx="14">
                  <c:v>15.815</c:v>
                </c:pt>
                <c:pt idx="15">
                  <c:v>15.905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27124136"/>
        <c:axId val="42790633"/>
      </c:scatterChart>
      <c:val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0633"/>
        <c:crosses val="autoZero"/>
        <c:crossBetween val="midCat"/>
        <c:dispUnits/>
      </c:val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'pointing_2008july_sharp.csv'!$K$25:$K$40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49571378"/>
        <c:axId val="43489219"/>
      </c:scatterChart>
      <c:val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crossBetween val="midCat"/>
        <c:dispUnits/>
      </c:val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'pointing_2008july_sharp.csv'!$L$25:$L$40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55858652"/>
        <c:axId val="32965821"/>
      </c:scatterChart>
      <c:val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crossBetween val="midCat"/>
        <c:dispUnits/>
      </c:val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FAZO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'pointing_2008july_sharp.csv'!$C$43:$C$76</c:f>
              <c:numCache/>
            </c:numRef>
          </c:xVal>
          <c:yVal>
            <c:numRef>
              <c:f>'pointing_2008july_sharp.csv'!$M$43:$M$76</c:f>
              <c:numCache/>
            </c:numRef>
          </c:yVal>
          <c:smooth val="0"/>
        </c:ser>
        <c:axId val="28256934"/>
        <c:axId val="52985815"/>
      </c:scatterChart>
      <c:valAx>
        <c:axId val="2825693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</c:val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FZAO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'pointing_2008july_sharp.csv'!$C$43:$C$76</c:f>
              <c:numCache/>
            </c:numRef>
          </c:xVal>
          <c:yVal>
            <c:numRef>
              <c:f>'pointing_2008july_sharp.csv'!$N$43:$N$76</c:f>
              <c:numCache/>
            </c:numRef>
          </c:yVal>
          <c:smooth val="0"/>
        </c:ser>
        <c:axId val="7110288"/>
        <c:axId val="63992593"/>
      </c:scatterChart>
      <c:valAx>
        <c:axId val="711028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crossBetween val="midCat"/>
        <c:dispUnits/>
      </c:valAx>
      <c:val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FZAO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'pointing_2008july_sharp.csv'!$O$25:$O$39</c:f>
              <c:strCache>
                <c:ptCount val="1"/>
                <c:pt idx="0">
                  <c:v>-0.3 -0.5 0.9 -0.3 -0.5 1.3 1.0 0.5 0.1 -0.2 -0.1 -0.2 -0.8 -0.8 -0.3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'pointing_2008july_sharp.csv'!$J$40</c:f>
              <c:numCache/>
            </c:numRef>
          </c:xVal>
          <c:yVal>
            <c:numRef>
              <c:f>'pointing_2008july_sharp.csv'!$O$40</c:f>
              <c:numCache/>
            </c:numRef>
          </c:yVal>
          <c:smooth val="0"/>
        </c:ser>
        <c:axId val="55918628"/>
        <c:axId val="33505605"/>
      </c:scatterChart>
      <c:valAx>
        <c:axId val="5591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crossBetween val="midCat"/>
        <c:dispUnits/>
      </c:val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'pointing_2008july_sharp.csv'!$D$25:$D$40</c:f>
              <c:numCache>
                <c:ptCount val="16"/>
                <c:pt idx="0">
                  <c:v>196.4</c:v>
                </c:pt>
                <c:pt idx="1">
                  <c:v>198.6</c:v>
                </c:pt>
                <c:pt idx="2">
                  <c:v>200.5</c:v>
                </c:pt>
                <c:pt idx="3">
                  <c:v>202.4</c:v>
                </c:pt>
                <c:pt idx="4">
                  <c:v>204.2</c:v>
                </c:pt>
                <c:pt idx="5">
                  <c:v>59.3</c:v>
                </c:pt>
                <c:pt idx="6">
                  <c:v>179.9</c:v>
                </c:pt>
                <c:pt idx="7">
                  <c:v>178.9</c:v>
                </c:pt>
                <c:pt idx="8">
                  <c:v>181.4</c:v>
                </c:pt>
                <c:pt idx="9">
                  <c:v>183.5</c:v>
                </c:pt>
                <c:pt idx="10">
                  <c:v>185.6</c:v>
                </c:pt>
                <c:pt idx="11">
                  <c:v>188.9</c:v>
                </c:pt>
                <c:pt idx="12">
                  <c:v>191.1</c:v>
                </c:pt>
                <c:pt idx="13">
                  <c:v>58.7</c:v>
                </c:pt>
                <c:pt idx="14">
                  <c:v>6.4</c:v>
                </c:pt>
                <c:pt idx="15">
                  <c:v>5.5</c:v>
                </c:pt>
              </c:numCache>
            </c:numRef>
          </c:xVal>
          <c:yVal>
            <c:numRef>
              <c:f>'pointing_2008july_sharp.csv'!$O$25:$O$40</c:f>
              <c:numCache>
                <c:ptCount val="16"/>
                <c:pt idx="0">
                  <c:v>-0.2704075713969871</c:v>
                </c:pt>
                <c:pt idx="1">
                  <c:v>-0.526548518603235</c:v>
                </c:pt>
                <c:pt idx="2">
                  <c:v>0.9364948684644219</c:v>
                </c:pt>
                <c:pt idx="3">
                  <c:v>-0.32006887712630316</c:v>
                </c:pt>
                <c:pt idx="4">
                  <c:v>-0.4967118694061696</c:v>
                </c:pt>
                <c:pt idx="5">
                  <c:v>1.276344761803415</c:v>
                </c:pt>
                <c:pt idx="6">
                  <c:v>0.9626060030806372</c:v>
                </c:pt>
                <c:pt idx="7">
                  <c:v>0.47897470903753003</c:v>
                </c:pt>
                <c:pt idx="8">
                  <c:v>0.08190173803754419</c:v>
                </c:pt>
                <c:pt idx="9">
                  <c:v>-0.23520487310821636</c:v>
                </c:pt>
                <c:pt idx="10">
                  <c:v>-0.1326710271082021</c:v>
                </c:pt>
                <c:pt idx="11">
                  <c:v>-0.16779886207659445</c:v>
                </c:pt>
                <c:pt idx="12">
                  <c:v>-0.7847279108992495</c:v>
                </c:pt>
                <c:pt idx="13">
                  <c:v>-0.7922941178180025</c:v>
                </c:pt>
                <c:pt idx="14">
                  <c:v>-0.31585724316239805</c:v>
                </c:pt>
                <c:pt idx="15">
                  <c:v>-0.36771579090452633</c:v>
                </c:pt>
              </c:numCache>
            </c:numRef>
          </c:yVal>
          <c:smooth val="0"/>
        </c:ser>
        <c:axId val="33114990"/>
        <c:axId val="29599455"/>
      </c:scatterChart>
      <c:val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99455"/>
        <c:crosses val="autoZero"/>
        <c:crossBetween val="midCat"/>
        <c:dispUnits/>
        <c:majorUnit val="90"/>
        <c:minorUnit val="30"/>
      </c:val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'pointing_2008july_sharp.csv'!$E$25:$E$40</c:f>
              <c:numCache>
                <c:ptCount val="16"/>
                <c:pt idx="0">
                  <c:v>24.200000000000003</c:v>
                </c:pt>
                <c:pt idx="1">
                  <c:v>24.5</c:v>
                </c:pt>
                <c:pt idx="2">
                  <c:v>24.700000000000003</c:v>
                </c:pt>
                <c:pt idx="3">
                  <c:v>25</c:v>
                </c:pt>
                <c:pt idx="4">
                  <c:v>25.400000000000006</c:v>
                </c:pt>
                <c:pt idx="5">
                  <c:v>56.2</c:v>
                </c:pt>
                <c:pt idx="6">
                  <c:v>22.5</c:v>
                </c:pt>
                <c:pt idx="7">
                  <c:v>23.299999999999997</c:v>
                </c:pt>
                <c:pt idx="8">
                  <c:v>23.299999999999997</c:v>
                </c:pt>
                <c:pt idx="9">
                  <c:v>23.400000000000006</c:v>
                </c:pt>
                <c:pt idx="10">
                  <c:v>23.400000000000006</c:v>
                </c:pt>
                <c:pt idx="11">
                  <c:v>23.599999999999994</c:v>
                </c:pt>
                <c:pt idx="12">
                  <c:v>23.700000000000003</c:v>
                </c:pt>
                <c:pt idx="13">
                  <c:v>63.3</c:v>
                </c:pt>
                <c:pt idx="14">
                  <c:v>42.5</c:v>
                </c:pt>
                <c:pt idx="15">
                  <c:v>42.3</c:v>
                </c:pt>
              </c:numCache>
            </c:numRef>
          </c:xVal>
          <c:yVal>
            <c:numRef>
              <c:f>'pointing_2008july_sharp.csv'!$O$25:$O$40</c:f>
              <c:numCache>
                <c:ptCount val="16"/>
                <c:pt idx="0">
                  <c:v>-0.2704075713969871</c:v>
                </c:pt>
                <c:pt idx="1">
                  <c:v>-0.526548518603235</c:v>
                </c:pt>
                <c:pt idx="2">
                  <c:v>0.9364948684644219</c:v>
                </c:pt>
                <c:pt idx="3">
                  <c:v>-0.32006887712630316</c:v>
                </c:pt>
                <c:pt idx="4">
                  <c:v>-0.4967118694061696</c:v>
                </c:pt>
                <c:pt idx="5">
                  <c:v>1.276344761803415</c:v>
                </c:pt>
                <c:pt idx="6">
                  <c:v>0.9626060030806372</c:v>
                </c:pt>
                <c:pt idx="7">
                  <c:v>0.47897470903753003</c:v>
                </c:pt>
                <c:pt idx="8">
                  <c:v>0.08190173803754419</c:v>
                </c:pt>
                <c:pt idx="9">
                  <c:v>-0.23520487310821636</c:v>
                </c:pt>
                <c:pt idx="10">
                  <c:v>-0.1326710271082021</c:v>
                </c:pt>
                <c:pt idx="11">
                  <c:v>-0.16779886207659445</c:v>
                </c:pt>
                <c:pt idx="12">
                  <c:v>-0.7847279108992495</c:v>
                </c:pt>
                <c:pt idx="13">
                  <c:v>-0.7922941178180025</c:v>
                </c:pt>
                <c:pt idx="14">
                  <c:v>-0.31585724316239805</c:v>
                </c:pt>
                <c:pt idx="15">
                  <c:v>-0.36771579090452633</c:v>
                </c:pt>
              </c:numCache>
            </c:numRef>
          </c:yVal>
          <c:smooth val="0"/>
        </c:ser>
        <c:axId val="65068504"/>
        <c:axId val="48745625"/>
      </c:scatterChart>
      <c:val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crossBetween val="midCat"/>
        <c:dispUnits/>
      </c:val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'pointing_2008july_sharp.csv'!$I$25:$I$40</c:f>
              <c:numCache/>
            </c:numRef>
          </c:xVal>
          <c:yVal>
            <c:numRef>
              <c:f>'pointing_2008july_sharp.csv'!$P$25:$P$40</c:f>
              <c:numCache/>
            </c:numRef>
          </c:yVal>
          <c:smooth val="0"/>
        </c:ser>
        <c:axId val="36057442"/>
        <c:axId val="56081523"/>
      </c:scatterChart>
      <c:val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</c:val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'pointing_2008july_sharp.csv'!$J$25:$J$40</c:f>
              <c:numCache>
                <c:ptCount val="16"/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34971660"/>
        <c:axId val="46309485"/>
      </c:scatterChart>
      <c:val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crossBetween val="midCat"/>
        <c:dispUnits/>
      </c:val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'pointing_2008july_sharp.csv'!$D$25:$D$40</c:f>
              <c:numCache>
                <c:ptCount val="16"/>
                <c:pt idx="0">
                  <c:v>196.4</c:v>
                </c:pt>
                <c:pt idx="1">
                  <c:v>198.6</c:v>
                </c:pt>
                <c:pt idx="2">
                  <c:v>200.5</c:v>
                </c:pt>
                <c:pt idx="3">
                  <c:v>202.4</c:v>
                </c:pt>
                <c:pt idx="4">
                  <c:v>204.2</c:v>
                </c:pt>
                <c:pt idx="5">
                  <c:v>59.3</c:v>
                </c:pt>
                <c:pt idx="6">
                  <c:v>179.9</c:v>
                </c:pt>
                <c:pt idx="7">
                  <c:v>178.9</c:v>
                </c:pt>
                <c:pt idx="8">
                  <c:v>181.4</c:v>
                </c:pt>
                <c:pt idx="9">
                  <c:v>183.5</c:v>
                </c:pt>
                <c:pt idx="10">
                  <c:v>185.6</c:v>
                </c:pt>
                <c:pt idx="11">
                  <c:v>188.9</c:v>
                </c:pt>
                <c:pt idx="12">
                  <c:v>191.1</c:v>
                </c:pt>
                <c:pt idx="13">
                  <c:v>58.7</c:v>
                </c:pt>
                <c:pt idx="14">
                  <c:v>6.4</c:v>
                </c:pt>
                <c:pt idx="15">
                  <c:v>5.5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14132182"/>
        <c:axId val="60080775"/>
      </c:scatterChart>
      <c:valAx>
        <c:axId val="1413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crossBetween val="midCat"/>
        <c:dispUnits/>
        <c:majorUnit val="90"/>
        <c:minorUnit val="30"/>
      </c:valAx>
      <c:valAx>
        <c:axId val="6008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'pointing_2008july_sharp.csv'!$E$25:$E$40</c:f>
              <c:numCache>
                <c:ptCount val="16"/>
                <c:pt idx="0">
                  <c:v>24.200000000000003</c:v>
                </c:pt>
                <c:pt idx="1">
                  <c:v>24.5</c:v>
                </c:pt>
                <c:pt idx="2">
                  <c:v>24.700000000000003</c:v>
                </c:pt>
                <c:pt idx="3">
                  <c:v>25</c:v>
                </c:pt>
                <c:pt idx="4">
                  <c:v>25.400000000000006</c:v>
                </c:pt>
                <c:pt idx="5">
                  <c:v>56.2</c:v>
                </c:pt>
                <c:pt idx="6">
                  <c:v>22.5</c:v>
                </c:pt>
                <c:pt idx="7">
                  <c:v>23.299999999999997</c:v>
                </c:pt>
                <c:pt idx="8">
                  <c:v>23.299999999999997</c:v>
                </c:pt>
                <c:pt idx="9">
                  <c:v>23.400000000000006</c:v>
                </c:pt>
                <c:pt idx="10">
                  <c:v>23.400000000000006</c:v>
                </c:pt>
                <c:pt idx="11">
                  <c:v>23.599999999999994</c:v>
                </c:pt>
                <c:pt idx="12">
                  <c:v>23.700000000000003</c:v>
                </c:pt>
                <c:pt idx="13">
                  <c:v>63.3</c:v>
                </c:pt>
                <c:pt idx="14">
                  <c:v>42.5</c:v>
                </c:pt>
                <c:pt idx="15">
                  <c:v>42.3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3856064"/>
        <c:axId val="34704577"/>
      </c:scatterChart>
      <c:val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4577"/>
        <c:crosses val="autoZero"/>
        <c:crossBetween val="midCat"/>
        <c:dispUnits/>
      </c:valAx>
      <c:valAx>
        <c:axId val="34704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'pointing_2008july_sharp.csv'!$B$25:$B$40</c:f>
              <c:numCache>
                <c:ptCount val="16"/>
                <c:pt idx="0">
                  <c:v>43877</c:v>
                </c:pt>
                <c:pt idx="1">
                  <c:v>43878</c:v>
                </c:pt>
                <c:pt idx="2">
                  <c:v>43879</c:v>
                </c:pt>
                <c:pt idx="3">
                  <c:v>43880</c:v>
                </c:pt>
                <c:pt idx="4">
                  <c:v>43881</c:v>
                </c:pt>
                <c:pt idx="5">
                  <c:v>43883</c:v>
                </c:pt>
                <c:pt idx="6">
                  <c:v>43899</c:v>
                </c:pt>
                <c:pt idx="7">
                  <c:v>44197</c:v>
                </c:pt>
                <c:pt idx="8">
                  <c:v>44198</c:v>
                </c:pt>
                <c:pt idx="9">
                  <c:v>44199</c:v>
                </c:pt>
                <c:pt idx="10">
                  <c:v>44200</c:v>
                </c:pt>
                <c:pt idx="11">
                  <c:v>44201</c:v>
                </c:pt>
                <c:pt idx="12">
                  <c:v>44202</c:v>
                </c:pt>
                <c:pt idx="13">
                  <c:v>44203</c:v>
                </c:pt>
                <c:pt idx="14">
                  <c:v>44219</c:v>
                </c:pt>
                <c:pt idx="15">
                  <c:v>44220</c:v>
                </c:pt>
              </c:numCache>
            </c:numRef>
          </c:xVal>
          <c:yVal>
            <c:numRef>
              <c:f>'pointing_2008july_sharp.csv'!$P$25:$P$40</c:f>
              <c:numCache>
                <c:ptCount val="16"/>
                <c:pt idx="0">
                  <c:v>2.916447378405337</c:v>
                </c:pt>
                <c:pt idx="1">
                  <c:v>3.353619498788362</c:v>
                </c:pt>
                <c:pt idx="2">
                  <c:v>2.4727952066662766</c:v>
                </c:pt>
                <c:pt idx="3">
                  <c:v>0.01670118491696826</c:v>
                </c:pt>
                <c:pt idx="4">
                  <c:v>-0.3078185642389428</c:v>
                </c:pt>
                <c:pt idx="5">
                  <c:v>-1.5142339024908154</c:v>
                </c:pt>
                <c:pt idx="6">
                  <c:v>4.746075493735802</c:v>
                </c:pt>
                <c:pt idx="7">
                  <c:v>-0.3459713569201881</c:v>
                </c:pt>
                <c:pt idx="8">
                  <c:v>-3.2835407694201706</c:v>
                </c:pt>
                <c:pt idx="9">
                  <c:v>-1.792648338704268</c:v>
                </c:pt>
                <c:pt idx="10">
                  <c:v>-2.5251711137042605</c:v>
                </c:pt>
                <c:pt idx="11">
                  <c:v>-3.03138546819892</c:v>
                </c:pt>
                <c:pt idx="12">
                  <c:v>-3.6425106909095035</c:v>
                </c:pt>
                <c:pt idx="13">
                  <c:v>0.7028396729918569</c:v>
                </c:pt>
                <c:pt idx="14">
                  <c:v>0.4373821854822353</c:v>
                </c:pt>
                <c:pt idx="15">
                  <c:v>-0.2563765032886067</c:v>
                </c:pt>
              </c:numCache>
            </c:numRef>
          </c:yVal>
          <c:smooth val="0"/>
        </c:ser>
        <c:axId val="43905738"/>
        <c:axId val="59607323"/>
      </c:scatterChart>
      <c:valAx>
        <c:axId val="4390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7323"/>
        <c:crosses val="autoZero"/>
        <c:crossBetween val="midCat"/>
        <c:dispUnits/>
      </c:valAx>
      <c:valAx>
        <c:axId val="5960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3306425" y="286702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40</xdr:row>
      <xdr:rowOff>0</xdr:rowOff>
    </xdr:from>
    <xdr:to>
      <xdr:col>24</xdr:col>
      <xdr:colOff>381000</xdr:colOff>
      <xdr:row>64</xdr:row>
      <xdr:rowOff>66675</xdr:rowOff>
    </xdr:to>
    <xdr:graphicFrame>
      <xdr:nvGraphicFramePr>
        <xdr:cNvPr id="2" name="Chart 2"/>
        <xdr:cNvGraphicFramePr/>
      </xdr:nvGraphicFramePr>
      <xdr:xfrm flipV="1">
        <a:off x="13306425" y="6172200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38</xdr:row>
      <xdr:rowOff>142875</xdr:rowOff>
    </xdr:to>
    <xdr:graphicFrame>
      <xdr:nvGraphicFramePr>
        <xdr:cNvPr id="3" name="Chart 3"/>
        <xdr:cNvGraphicFramePr/>
      </xdr:nvGraphicFramePr>
      <xdr:xfrm>
        <a:off x="18126075" y="286702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600075</xdr:colOff>
      <xdr:row>39</xdr:row>
      <xdr:rowOff>28575</xdr:rowOff>
    </xdr:from>
    <xdr:to>
      <xdr:col>32</xdr:col>
      <xdr:colOff>447675</xdr:colOff>
      <xdr:row>64</xdr:row>
      <xdr:rowOff>104775</xdr:rowOff>
    </xdr:to>
    <xdr:graphicFrame>
      <xdr:nvGraphicFramePr>
        <xdr:cNvPr id="4" name="Chart 4"/>
        <xdr:cNvGraphicFramePr/>
      </xdr:nvGraphicFramePr>
      <xdr:xfrm>
        <a:off x="18068925" y="6048375"/>
        <a:ext cx="47244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581025</xdr:colOff>
      <xdr:row>66</xdr:row>
      <xdr:rowOff>123825</xdr:rowOff>
    </xdr:from>
    <xdr:to>
      <xdr:col>24</xdr:col>
      <xdr:colOff>342900</xdr:colOff>
      <xdr:row>86</xdr:row>
      <xdr:rowOff>85725</xdr:rowOff>
    </xdr:to>
    <xdr:graphicFrame>
      <xdr:nvGraphicFramePr>
        <xdr:cNvPr id="5" name="Chart 5"/>
        <xdr:cNvGraphicFramePr/>
      </xdr:nvGraphicFramePr>
      <xdr:xfrm>
        <a:off x="13173075" y="102584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552450</xdr:colOff>
      <xdr:row>84</xdr:row>
      <xdr:rowOff>66675</xdr:rowOff>
    </xdr:from>
    <xdr:to>
      <xdr:col>40</xdr:col>
      <xdr:colOff>333375</xdr:colOff>
      <xdr:row>104</xdr:row>
      <xdr:rowOff>28575</xdr:rowOff>
    </xdr:to>
    <xdr:graphicFrame>
      <xdr:nvGraphicFramePr>
        <xdr:cNvPr id="6" name="Chart 6"/>
        <xdr:cNvGraphicFramePr/>
      </xdr:nvGraphicFramePr>
      <xdr:xfrm>
        <a:off x="22898100" y="12944475"/>
        <a:ext cx="4657725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523875</xdr:colOff>
      <xdr:row>66</xdr:row>
      <xdr:rowOff>114300</xdr:rowOff>
    </xdr:from>
    <xdr:to>
      <xdr:col>32</xdr:col>
      <xdr:colOff>295275</xdr:colOff>
      <xdr:row>86</xdr:row>
      <xdr:rowOff>85725</xdr:rowOff>
    </xdr:to>
    <xdr:graphicFrame>
      <xdr:nvGraphicFramePr>
        <xdr:cNvPr id="7" name="Chart 7"/>
        <xdr:cNvGraphicFramePr/>
      </xdr:nvGraphicFramePr>
      <xdr:xfrm>
        <a:off x="17992725" y="10248900"/>
        <a:ext cx="464820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57150</xdr:colOff>
      <xdr:row>61</xdr:row>
      <xdr:rowOff>142875</xdr:rowOff>
    </xdr:from>
    <xdr:to>
      <xdr:col>40</xdr:col>
      <xdr:colOff>457200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23012400" y="95154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87</xdr:row>
      <xdr:rowOff>104775</xdr:rowOff>
    </xdr:from>
    <xdr:to>
      <xdr:col>24</xdr:col>
      <xdr:colOff>400050</xdr:colOff>
      <xdr:row>107</xdr:row>
      <xdr:rowOff>76200</xdr:rowOff>
    </xdr:to>
    <xdr:graphicFrame>
      <xdr:nvGraphicFramePr>
        <xdr:cNvPr id="9" name="Chart 9"/>
        <xdr:cNvGraphicFramePr/>
      </xdr:nvGraphicFramePr>
      <xdr:xfrm>
        <a:off x="13201650" y="13439775"/>
        <a:ext cx="466725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40</xdr:row>
      <xdr:rowOff>0</xdr:rowOff>
    </xdr:from>
    <xdr:to>
      <xdr:col>24</xdr:col>
      <xdr:colOff>476250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13315950" y="6172200"/>
        <a:ext cx="4629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40</xdr:row>
      <xdr:rowOff>0</xdr:rowOff>
    </xdr:from>
    <xdr:to>
      <xdr:col>32</xdr:col>
      <xdr:colOff>428625</xdr:colOff>
      <xdr:row>40</xdr:row>
      <xdr:rowOff>0</xdr:rowOff>
    </xdr:to>
    <xdr:graphicFrame>
      <xdr:nvGraphicFramePr>
        <xdr:cNvPr id="11" name="Chart 11"/>
        <xdr:cNvGraphicFramePr/>
      </xdr:nvGraphicFramePr>
      <xdr:xfrm>
        <a:off x="18135600" y="6172200"/>
        <a:ext cx="4638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86</xdr:row>
      <xdr:rowOff>104775</xdr:rowOff>
    </xdr:from>
    <xdr:to>
      <xdr:col>32</xdr:col>
      <xdr:colOff>447675</xdr:colOff>
      <xdr:row>103</xdr:row>
      <xdr:rowOff>114300</xdr:rowOff>
    </xdr:to>
    <xdr:graphicFrame>
      <xdr:nvGraphicFramePr>
        <xdr:cNvPr id="12" name="Chart 12"/>
        <xdr:cNvGraphicFramePr/>
      </xdr:nvGraphicFramePr>
      <xdr:xfrm>
        <a:off x="18145125" y="13287375"/>
        <a:ext cx="4648200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19050</xdr:colOff>
      <xdr:row>108</xdr:row>
      <xdr:rowOff>104775</xdr:rowOff>
    </xdr:from>
    <xdr:to>
      <xdr:col>24</xdr:col>
      <xdr:colOff>409575</xdr:colOff>
      <xdr:row>128</xdr:row>
      <xdr:rowOff>76200</xdr:rowOff>
    </xdr:to>
    <xdr:graphicFrame>
      <xdr:nvGraphicFramePr>
        <xdr:cNvPr id="13" name="Chart 13"/>
        <xdr:cNvGraphicFramePr/>
      </xdr:nvGraphicFramePr>
      <xdr:xfrm>
        <a:off x="13220700" y="16640175"/>
        <a:ext cx="4657725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104</xdr:row>
      <xdr:rowOff>38100</xdr:rowOff>
    </xdr:from>
    <xdr:to>
      <xdr:col>32</xdr:col>
      <xdr:colOff>447675</xdr:colOff>
      <xdr:row>124</xdr:row>
      <xdr:rowOff>0</xdr:rowOff>
    </xdr:to>
    <xdr:graphicFrame>
      <xdr:nvGraphicFramePr>
        <xdr:cNvPr id="14" name="Chart 14"/>
        <xdr:cNvGraphicFramePr/>
      </xdr:nvGraphicFramePr>
      <xdr:xfrm>
        <a:off x="18154650" y="1596390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657225</xdr:colOff>
      <xdr:row>77</xdr:row>
      <xdr:rowOff>104775</xdr:rowOff>
    </xdr:from>
    <xdr:to>
      <xdr:col>6</xdr:col>
      <xdr:colOff>923925</xdr:colOff>
      <xdr:row>104</xdr:row>
      <xdr:rowOff>38100</xdr:rowOff>
    </xdr:to>
    <xdr:graphicFrame>
      <xdr:nvGraphicFramePr>
        <xdr:cNvPr id="15" name="Chart 15"/>
        <xdr:cNvGraphicFramePr/>
      </xdr:nvGraphicFramePr>
      <xdr:xfrm>
        <a:off x="657225" y="11915775"/>
        <a:ext cx="4819650" cy="404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19050</xdr:colOff>
      <xdr:row>78</xdr:row>
      <xdr:rowOff>9525</xdr:rowOff>
    </xdr:from>
    <xdr:to>
      <xdr:col>12</xdr:col>
      <xdr:colOff>466725</xdr:colOff>
      <xdr:row>105</xdr:row>
      <xdr:rowOff>28575</xdr:rowOff>
    </xdr:to>
    <xdr:graphicFrame>
      <xdr:nvGraphicFramePr>
        <xdr:cNvPr id="16" name="Chart 17"/>
        <xdr:cNvGraphicFramePr/>
      </xdr:nvGraphicFramePr>
      <xdr:xfrm>
        <a:off x="5686425" y="11972925"/>
        <a:ext cx="4838700" cy="4133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7"/>
  <sheetViews>
    <sheetView tabSelected="1" workbookViewId="0" topLeftCell="A9">
      <selection activeCell="A56" sqref="A56:IV56"/>
    </sheetView>
  </sheetViews>
  <sheetFormatPr defaultColWidth="11.421875" defaultRowHeight="12.75"/>
  <cols>
    <col min="1" max="1" width="15.00390625" style="18" customWidth="1"/>
    <col min="2" max="5" width="9.140625" style="18" customWidth="1"/>
    <col min="6" max="7" width="16.7109375" style="18" customWidth="1"/>
    <col min="8" max="8" width="15.8515625" style="18" customWidth="1"/>
    <col min="9" max="9" width="15.421875" style="18" customWidth="1"/>
    <col min="10" max="10" width="12.8515625" style="18" customWidth="1"/>
    <col min="11" max="12" width="10.8515625" style="18" customWidth="1"/>
    <col min="13" max="14" width="9.140625" style="18" customWidth="1"/>
    <col min="15" max="16" width="9.8515625" style="18" bestFit="1" customWidth="1"/>
    <col min="17" max="16384" width="9.140625" style="18" customWidth="1"/>
  </cols>
  <sheetData>
    <row r="1" spans="2:6" s="6" customFormat="1" ht="12">
      <c r="B1" s="6" t="s">
        <v>92</v>
      </c>
      <c r="F1" s="6" t="s">
        <v>2</v>
      </c>
    </row>
    <row r="2" spans="2:12" s="6" customFormat="1" ht="12">
      <c r="B2" s="6" t="s">
        <v>93</v>
      </c>
      <c r="F2" s="6" t="s">
        <v>94</v>
      </c>
      <c r="L2" s="10"/>
    </row>
    <row r="3" spans="11:16" s="6" customFormat="1" ht="12">
      <c r="K3" s="10"/>
      <c r="M3" s="4"/>
      <c r="N3" s="4"/>
      <c r="O3" s="4"/>
      <c r="P3" s="4"/>
    </row>
    <row r="4" spans="3:7" s="6" customFormat="1" ht="12">
      <c r="C4" s="11" t="s">
        <v>39</v>
      </c>
      <c r="F4" s="11" t="s">
        <v>40</v>
      </c>
      <c r="G4" s="11" t="s">
        <v>41</v>
      </c>
    </row>
    <row r="5" spans="3:7" s="6" customFormat="1" ht="12">
      <c r="C5" s="6">
        <v>10</v>
      </c>
      <c r="E5" s="10"/>
      <c r="F5" s="4">
        <v>-113.7</v>
      </c>
      <c r="G5" s="4">
        <v>47</v>
      </c>
    </row>
    <row r="6" spans="5:7" s="6" customFormat="1" ht="12">
      <c r="E6" s="10"/>
      <c r="F6" s="4"/>
      <c r="G6" s="4"/>
    </row>
    <row r="7" s="6" customFormat="1" ht="12">
      <c r="E7" s="10"/>
    </row>
    <row r="8" spans="3:16" s="6" customFormat="1" ht="12">
      <c r="C8" s="11" t="s">
        <v>20</v>
      </c>
      <c r="F8" s="11" t="s">
        <v>33</v>
      </c>
      <c r="G8" s="11" t="s">
        <v>34</v>
      </c>
      <c r="H8" s="11" t="s">
        <v>37</v>
      </c>
      <c r="I8" s="11" t="s">
        <v>38</v>
      </c>
      <c r="J8" s="11" t="s">
        <v>31</v>
      </c>
      <c r="K8" s="11" t="s">
        <v>1</v>
      </c>
      <c r="L8" s="11"/>
      <c r="O8" s="11" t="s">
        <v>22</v>
      </c>
      <c r="P8" s="11" t="s">
        <v>22</v>
      </c>
    </row>
    <row r="9" spans="3:16" s="6" customFormat="1" ht="12">
      <c r="C9" s="7">
        <v>-0.04368699999997709</v>
      </c>
      <c r="F9" s="8">
        <v>4.5355942945307985E-05</v>
      </c>
      <c r="G9" s="8">
        <v>0.0003873518301138989</v>
      </c>
      <c r="H9" s="6">
        <v>-10.85</v>
      </c>
      <c r="I9" s="6">
        <v>0</v>
      </c>
      <c r="J9" s="7">
        <v>0</v>
      </c>
      <c r="K9" s="31">
        <v>0</v>
      </c>
      <c r="L9" s="7">
        <v>1.3529546910155674</v>
      </c>
      <c r="M9" s="31">
        <v>0.20006467263481786</v>
      </c>
      <c r="O9" s="4">
        <f>AVERAGE(O25:O40)</f>
        <v>-0.04210528632414601</v>
      </c>
      <c r="P9" s="4">
        <f>AVERAGE(P25:P40)</f>
        <v>-0.12836225543055235</v>
      </c>
    </row>
    <row r="10" spans="6:16" s="6" customFormat="1" ht="12">
      <c r="F10" s="8"/>
      <c r="G10" s="8"/>
      <c r="L10" s="7"/>
      <c r="O10" s="4"/>
      <c r="P10" s="4"/>
    </row>
    <row r="11" spans="3:16" s="6" customFormat="1" ht="12">
      <c r="C11" s="11" t="s">
        <v>21</v>
      </c>
      <c r="F11" s="11" t="s">
        <v>35</v>
      </c>
      <c r="G11" s="11" t="s">
        <v>36</v>
      </c>
      <c r="H11" s="11" t="s">
        <v>29</v>
      </c>
      <c r="I11" s="11" t="s">
        <v>30</v>
      </c>
      <c r="J11" s="11" t="s">
        <v>32</v>
      </c>
      <c r="K11" s="11" t="s">
        <v>0</v>
      </c>
      <c r="L11" s="11"/>
      <c r="M11" s="11"/>
      <c r="O11" s="11" t="s">
        <v>23</v>
      </c>
      <c r="P11" s="11" t="s">
        <v>23</v>
      </c>
    </row>
    <row r="12" spans="2:16" s="13" customFormat="1" ht="15">
      <c r="B12" s="6"/>
      <c r="C12" s="7">
        <v>0.5607374999997861</v>
      </c>
      <c r="D12" s="6"/>
      <c r="E12" s="6"/>
      <c r="F12" s="8">
        <v>1.0841814276895442E-05</v>
      </c>
      <c r="G12" s="8">
        <v>-0.0002085020137365289</v>
      </c>
      <c r="H12" s="6">
        <v>40</v>
      </c>
      <c r="I12" s="6">
        <v>-40</v>
      </c>
      <c r="J12" s="7">
        <v>0</v>
      </c>
      <c r="K12" s="31">
        <v>0</v>
      </c>
      <c r="L12" s="7">
        <v>-1.866845208297312</v>
      </c>
      <c r="M12" s="31">
        <v>-0.21243999999995886</v>
      </c>
      <c r="N12" s="6"/>
      <c r="O12" s="12">
        <f>STDEV(O25:O40)</f>
        <v>0.6282025263526709</v>
      </c>
      <c r="P12" s="12">
        <f>STDEV(P25:P40)</f>
        <v>2.5062095477615696</v>
      </c>
    </row>
    <row r="13" spans="6:16" s="13" customFormat="1" ht="15">
      <c r="F13" s="8"/>
      <c r="G13" s="8"/>
      <c r="J13" s="6"/>
      <c r="O13" s="12"/>
      <c r="P13" s="15"/>
    </row>
    <row r="14" spans="6:16" s="13" customFormat="1" ht="12">
      <c r="F14" s="13" t="s">
        <v>44</v>
      </c>
      <c r="G14" s="14" t="s">
        <v>43</v>
      </c>
      <c r="O14" s="15"/>
      <c r="P14" s="15"/>
    </row>
    <row r="15" spans="6:16" s="13" customFormat="1" ht="12">
      <c r="F15" s="16">
        <v>0</v>
      </c>
      <c r="G15" s="16">
        <v>0</v>
      </c>
      <c r="O15" s="15"/>
      <c r="P15" s="15"/>
    </row>
    <row r="16" s="13" customFormat="1" ht="12">
      <c r="G16" s="14"/>
    </row>
    <row r="17" spans="2:16" ht="1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 t="s">
        <v>18</v>
      </c>
      <c r="N17" s="17" t="s">
        <v>18</v>
      </c>
      <c r="O17" s="17" t="s">
        <v>9</v>
      </c>
      <c r="P17" s="17" t="s">
        <v>9</v>
      </c>
    </row>
    <row r="18" spans="1:16" ht="12">
      <c r="A18" s="19" t="s">
        <v>68</v>
      </c>
      <c r="B18" s="17" t="s">
        <v>11</v>
      </c>
      <c r="C18" s="17" t="s">
        <v>10</v>
      </c>
      <c r="D18" s="17" t="s">
        <v>12</v>
      </c>
      <c r="E18" s="17" t="s">
        <v>13</v>
      </c>
      <c r="F18" s="17" t="s">
        <v>14</v>
      </c>
      <c r="G18" s="17" t="s">
        <v>15</v>
      </c>
      <c r="H18" s="17" t="s">
        <v>19</v>
      </c>
      <c r="I18" s="17" t="s">
        <v>17</v>
      </c>
      <c r="J18" s="17" t="s">
        <v>16</v>
      </c>
      <c r="K18" s="17" t="s">
        <v>42</v>
      </c>
      <c r="L18" s="17" t="s">
        <v>7</v>
      </c>
      <c r="M18" s="17" t="s">
        <v>14</v>
      </c>
      <c r="N18" s="17" t="s">
        <v>15</v>
      </c>
      <c r="O18" s="17" t="s">
        <v>14</v>
      </c>
      <c r="P18" s="17" t="s">
        <v>15</v>
      </c>
    </row>
    <row r="19" spans="2:16" ht="12">
      <c r="B19" s="17"/>
      <c r="C19" s="17" t="s">
        <v>24</v>
      </c>
      <c r="D19" s="17" t="s">
        <v>25</v>
      </c>
      <c r="E19" s="17" t="s">
        <v>25</v>
      </c>
      <c r="F19" s="17" t="s">
        <v>26</v>
      </c>
      <c r="G19" s="17" t="s">
        <v>26</v>
      </c>
      <c r="H19" s="17" t="s">
        <v>27</v>
      </c>
      <c r="I19" s="17" t="s">
        <v>27</v>
      </c>
      <c r="J19" s="17" t="s">
        <v>28</v>
      </c>
      <c r="K19" s="17"/>
      <c r="L19" s="17" t="s">
        <v>8</v>
      </c>
      <c r="M19" s="17" t="s">
        <v>26</v>
      </c>
      <c r="N19" s="17" t="s">
        <v>26</v>
      </c>
      <c r="O19" s="17" t="s">
        <v>26</v>
      </c>
      <c r="P19" s="17" t="s">
        <v>26</v>
      </c>
    </row>
    <row r="20" spans="2:16" ht="12">
      <c r="B20" s="17"/>
      <c r="C20" s="17"/>
      <c r="D20" s="20" t="s">
        <v>45</v>
      </c>
      <c r="E20" s="17">
        <v>58.1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2">
      <c r="B21" s="21" t="s">
        <v>6</v>
      </c>
      <c r="C21" s="22">
        <v>5.248</v>
      </c>
      <c r="D21" s="17">
        <v>138.5</v>
      </c>
      <c r="E21" s="17">
        <f>90-E20</f>
        <v>31.9</v>
      </c>
      <c r="F21" s="23"/>
      <c r="G21" s="23"/>
      <c r="H21" s="22">
        <v>-10.85</v>
      </c>
      <c r="I21" s="24">
        <v>0</v>
      </c>
      <c r="J21" s="24">
        <v>-1.857</v>
      </c>
      <c r="K21" s="25"/>
      <c r="L21" s="25"/>
      <c r="M21" s="26">
        <f>F$5+F$9*E21*3600+F$12*E21*E21*PI()/180*3600+(H21-H$9)*H$12+J$9*J21+(C21-C$5)*C$9+F$15*COS(D21*PI()/180)</f>
        <v>-107.590515475813</v>
      </c>
      <c r="N21" s="26">
        <f>G$5+G$9*E21*3600+G$12*E21*E21*PI()/180*3600+(I21-I$9)*I$12+J$12*J21+(C21-C$5)*C$12+G$15*SIN(D21*PI()/180)</f>
        <v>75.48759067743119</v>
      </c>
      <c r="O21" s="23">
        <f>F21-M21</f>
        <v>107.590515475813</v>
      </c>
      <c r="P21" s="23">
        <f>G21-N21</f>
        <v>-75.48759067743119</v>
      </c>
    </row>
    <row r="22" spans="2:16" ht="12">
      <c r="B22" s="17"/>
      <c r="C22" s="17"/>
      <c r="D22" s="17"/>
      <c r="E22" s="17"/>
      <c r="F22" s="17"/>
      <c r="G22" s="17"/>
      <c r="H22" s="28"/>
      <c r="I22" s="17"/>
      <c r="J22" s="17"/>
      <c r="K22" s="17"/>
      <c r="L22" s="17"/>
      <c r="M22" s="17"/>
      <c r="N22" s="17"/>
      <c r="O22" s="17"/>
      <c r="P22" s="17"/>
    </row>
    <row r="23" spans="2:16" ht="12">
      <c r="B23" s="27"/>
      <c r="C23" s="22"/>
      <c r="D23" s="23"/>
      <c r="E23" s="23"/>
      <c r="F23" s="23"/>
      <c r="G23" s="23"/>
      <c r="H23" s="22"/>
      <c r="I23" s="24"/>
      <c r="J23" s="22"/>
      <c r="K23" s="17"/>
      <c r="L23" s="22"/>
      <c r="M23" s="23"/>
      <c r="N23" s="23"/>
      <c r="O23" s="23"/>
      <c r="P23" s="23"/>
    </row>
    <row r="24" spans="2:16" ht="12">
      <c r="B24" s="27"/>
      <c r="C24" s="22"/>
      <c r="D24" s="23"/>
      <c r="E24" s="23"/>
      <c r="F24" s="23"/>
      <c r="G24" s="23"/>
      <c r="H24" s="22"/>
      <c r="I24" s="24"/>
      <c r="J24" s="22"/>
      <c r="K24" s="24"/>
      <c r="L24" s="22"/>
      <c r="M24" s="23"/>
      <c r="N24" s="23"/>
      <c r="O24" s="23"/>
      <c r="P24" s="23"/>
    </row>
    <row r="25" spans="1:16" ht="12">
      <c r="A25" s="18" t="str">
        <f>scratch!T3</f>
        <v>Uranus</v>
      </c>
      <c r="B25" s="9">
        <f>scratch!A3</f>
        <v>43877</v>
      </c>
      <c r="C25" s="3">
        <f>scratch!E3</f>
        <v>14.119</v>
      </c>
      <c r="D25" s="1">
        <f>scratch!K3</f>
        <v>196.4</v>
      </c>
      <c r="E25" s="1">
        <f>90-scratch!L3</f>
        <v>24.200000000000003</v>
      </c>
      <c r="F25" s="1">
        <f>scratch!I3</f>
        <v>-109.8</v>
      </c>
      <c r="G25" s="1">
        <f>scratch!J3</f>
        <v>78.3</v>
      </c>
      <c r="H25" s="2">
        <f>scratch!O3</f>
        <v>-10.85</v>
      </c>
      <c r="I25" s="2">
        <f>scratch!P3</f>
        <v>0</v>
      </c>
      <c r="J25" s="3"/>
      <c r="K25" s="22"/>
      <c r="L25" s="3"/>
      <c r="M25" s="23">
        <f>F$5+F$9*E25*3600+F$12*E25*E25*PI()/180*3600+(H25-H$9)*H$12+J$9*J25+K$9*J25*J25+(C25-C$5)*C$9+F$15*COS(D25*PI()/180)</f>
        <v>-109.52959242860301</v>
      </c>
      <c r="N25" s="23">
        <f>G$5+G$9*E25*3600+G$12*E25*E25*PI()/180*3600+(I25-I$9)*I$12+J$12*J25+K$12*J25*J25+(C25-C$5)*C$12+G$15*SIN(D25*PI()/180)</f>
        <v>75.38355262159466</v>
      </c>
      <c r="O25" s="23">
        <f>F25-M25</f>
        <v>-0.2704075713969871</v>
      </c>
      <c r="P25" s="23">
        <f>G25-N25</f>
        <v>2.916447378405337</v>
      </c>
    </row>
    <row r="26" spans="1:16" ht="12">
      <c r="A26" s="18" t="str">
        <f>scratch!T4</f>
        <v>Uranus</v>
      </c>
      <c r="B26" s="9">
        <f>scratch!A4</f>
        <v>43878</v>
      </c>
      <c r="C26" s="3">
        <f>scratch!E4</f>
        <v>14.183</v>
      </c>
      <c r="D26" s="1">
        <f>scratch!K4</f>
        <v>198.6</v>
      </c>
      <c r="E26" s="1">
        <f>90-scratch!L4</f>
        <v>24.5</v>
      </c>
      <c r="F26" s="1">
        <f>scratch!I4</f>
        <v>-110</v>
      </c>
      <c r="G26" s="1">
        <f>scratch!J4</f>
        <v>79</v>
      </c>
      <c r="H26" s="2">
        <f>scratch!O4</f>
        <v>-10.85</v>
      </c>
      <c r="I26" s="2">
        <f>scratch!P4</f>
        <v>0</v>
      </c>
      <c r="J26" s="3"/>
      <c r="K26" s="22"/>
      <c r="L26" s="3"/>
      <c r="M26" s="23">
        <f aca="true" t="shared" si="0" ref="M26:M40">F$5+F$9*E26*3600+F$12*E26*E26*PI()/180*3600+(H26-H$9)*H$12+J$9*J26+K$9*J26*J26+(C26-C$5)*C$9+F$15*COS(D26*PI()/180)</f>
        <v>-109.47345148139676</v>
      </c>
      <c r="N26" s="23">
        <f aca="true" t="shared" si="1" ref="N26:N40">G$5+G$9*E26*3600+G$12*E26*E26*PI()/180*3600+(I26-I$9)*I$12+J$12*J26+K$12*J26*J26+(C26-C$5)*C$12+G$15*SIN(D26*PI()/180)</f>
        <v>75.64638050121164</v>
      </c>
      <c r="O26" s="23">
        <f aca="true" t="shared" si="2" ref="O26:O40">F26-M26</f>
        <v>-0.526548518603235</v>
      </c>
      <c r="P26" s="23">
        <f aca="true" t="shared" si="3" ref="P26:P40">G26-N26</f>
        <v>3.353619498788362</v>
      </c>
    </row>
    <row r="27" spans="1:16" ht="12">
      <c r="A27" s="18" t="str">
        <f>scratch!T5</f>
        <v>Uranus</v>
      </c>
      <c r="B27" s="9">
        <f>scratch!A5</f>
        <v>43879</v>
      </c>
      <c r="C27" s="3">
        <f>scratch!E5</f>
        <v>14.238</v>
      </c>
      <c r="D27" s="1">
        <f>scratch!K5</f>
        <v>200.5</v>
      </c>
      <c r="E27" s="1">
        <f>90-scratch!L5</f>
        <v>24.700000000000003</v>
      </c>
      <c r="F27" s="1">
        <f>scratch!I5</f>
        <v>-108.5</v>
      </c>
      <c r="G27" s="1">
        <f>scratch!J5</f>
        <v>78.3</v>
      </c>
      <c r="H27" s="2">
        <f>scratch!O5</f>
        <v>-10.85</v>
      </c>
      <c r="I27" s="2">
        <f>scratch!P5</f>
        <v>0</v>
      </c>
      <c r="J27" s="3"/>
      <c r="K27" s="22"/>
      <c r="L27" s="3"/>
      <c r="M27" s="23">
        <f t="shared" si="0"/>
        <v>-109.43649486846442</v>
      </c>
      <c r="N27" s="23">
        <f t="shared" si="1"/>
        <v>75.82720479333372</v>
      </c>
      <c r="O27" s="23">
        <f t="shared" si="2"/>
        <v>0.9364948684644219</v>
      </c>
      <c r="P27" s="23">
        <f t="shared" si="3"/>
        <v>2.4727952066662766</v>
      </c>
    </row>
    <row r="28" spans="1:16" ht="12">
      <c r="A28" s="18" t="str">
        <f>scratch!T6</f>
        <v>Uranus</v>
      </c>
      <c r="B28" s="9">
        <f>scratch!A6</f>
        <v>43880</v>
      </c>
      <c r="C28" s="3">
        <f>scratch!E6</f>
        <v>14.297</v>
      </c>
      <c r="D28" s="1">
        <f>scratch!K6</f>
        <v>202.4</v>
      </c>
      <c r="E28" s="1">
        <f>90-scratch!L6</f>
        <v>25</v>
      </c>
      <c r="F28" s="1">
        <f>scratch!I6</f>
        <v>-109.7</v>
      </c>
      <c r="G28" s="1">
        <f>scratch!J6</f>
        <v>76.1</v>
      </c>
      <c r="H28" s="2">
        <f>scratch!O6</f>
        <v>-10.85</v>
      </c>
      <c r="I28" s="2">
        <f>scratch!P6</f>
        <v>0</v>
      </c>
      <c r="J28" s="3"/>
      <c r="K28" s="22"/>
      <c r="L28" s="3"/>
      <c r="M28" s="23">
        <f t="shared" si="0"/>
        <v>-109.3799311228737</v>
      </c>
      <c r="N28" s="23">
        <f t="shared" si="1"/>
        <v>76.08329881508303</v>
      </c>
      <c r="O28" s="23">
        <f t="shared" si="2"/>
        <v>-0.32006887712630316</v>
      </c>
      <c r="P28" s="23">
        <f t="shared" si="3"/>
        <v>0.01670118491696826</v>
      </c>
    </row>
    <row r="29" spans="1:16" ht="12">
      <c r="A29" s="18" t="str">
        <f>scratch!T7</f>
        <v>Uranus</v>
      </c>
      <c r="B29" s="9">
        <f>scratch!A7</f>
        <v>43881</v>
      </c>
      <c r="C29" s="3">
        <f>scratch!E7</f>
        <v>14.352</v>
      </c>
      <c r="D29" s="1">
        <f>scratch!K7</f>
        <v>204.2</v>
      </c>
      <c r="E29" s="1">
        <f>90-scratch!L7</f>
        <v>25.400000000000006</v>
      </c>
      <c r="F29" s="1">
        <f>scratch!I7</f>
        <v>-109.8</v>
      </c>
      <c r="G29" s="1">
        <f>scratch!J7</f>
        <v>76.1</v>
      </c>
      <c r="H29" s="2">
        <f>scratch!O7</f>
        <v>-10.85</v>
      </c>
      <c r="I29" s="2">
        <f>scratch!P7</f>
        <v>0</v>
      </c>
      <c r="J29" s="3"/>
      <c r="K29" s="22"/>
      <c r="L29" s="3"/>
      <c r="M29" s="23">
        <f t="shared" si="0"/>
        <v>-109.30328813059383</v>
      </c>
      <c r="N29" s="23">
        <f t="shared" si="1"/>
        <v>76.40781856423894</v>
      </c>
      <c r="O29" s="23">
        <f t="shared" si="2"/>
        <v>-0.4967118694061696</v>
      </c>
      <c r="P29" s="23">
        <f t="shared" si="3"/>
        <v>-0.3078185642389428</v>
      </c>
    </row>
    <row r="30" spans="1:16" ht="12">
      <c r="A30" s="18" t="str">
        <f>scratch!T8</f>
        <v>CAL_CRL618</v>
      </c>
      <c r="B30" s="9">
        <f>scratch!A8</f>
        <v>43883</v>
      </c>
      <c r="C30" s="3">
        <f>scratch!E8</f>
        <v>14.677</v>
      </c>
      <c r="D30" s="1">
        <f>scratch!K8</f>
        <v>59.3</v>
      </c>
      <c r="E30" s="1">
        <f>90-scratch!L8</f>
        <v>56.2</v>
      </c>
      <c r="F30" s="1">
        <f>scratch!I8</f>
        <v>-101.3</v>
      </c>
      <c r="G30" s="1">
        <f>scratch!J8</f>
        <v>85.1</v>
      </c>
      <c r="H30" s="2">
        <f>scratch!O8</f>
        <v>-10.85</v>
      </c>
      <c r="I30" s="2">
        <f>scratch!P8</f>
        <v>0</v>
      </c>
      <c r="J30" s="3"/>
      <c r="K30" s="22"/>
      <c r="L30" s="3"/>
      <c r="M30" s="23">
        <f t="shared" si="0"/>
        <v>-102.57634476180341</v>
      </c>
      <c r="N30" s="23">
        <f t="shared" si="1"/>
        <v>86.61423390249081</v>
      </c>
      <c r="O30" s="23">
        <f t="shared" si="2"/>
        <v>1.276344761803415</v>
      </c>
      <c r="P30" s="23">
        <f t="shared" si="3"/>
        <v>-1.5142339024908154</v>
      </c>
    </row>
    <row r="31" spans="1:16" ht="12">
      <c r="A31" s="18" t="str">
        <f>scratch!T9</f>
        <v>CAL_OCETI</v>
      </c>
      <c r="B31" s="9">
        <f>scratch!A9</f>
        <v>43899</v>
      </c>
      <c r="C31" s="3">
        <f>scratch!E9</f>
        <v>16.439</v>
      </c>
      <c r="D31" s="1">
        <f>scratch!K9</f>
        <v>179.9</v>
      </c>
      <c r="E31" s="1">
        <f>90-scratch!L9</f>
        <v>22.5</v>
      </c>
      <c r="F31" s="1">
        <f>scratch!I9</f>
        <v>-109</v>
      </c>
      <c r="G31" s="1">
        <f>scratch!J9</f>
        <v>80.1</v>
      </c>
      <c r="H31" s="2">
        <f>scratch!O9</f>
        <v>-10.85</v>
      </c>
      <c r="I31" s="2">
        <f>scratch!P9</f>
        <v>0</v>
      </c>
      <c r="J31" s="3"/>
      <c r="K31" s="22"/>
      <c r="L31" s="3"/>
      <c r="M31" s="23">
        <f t="shared" si="0"/>
        <v>-109.96260600308064</v>
      </c>
      <c r="N31" s="23">
        <f t="shared" si="1"/>
        <v>75.35392450626419</v>
      </c>
      <c r="O31" s="23">
        <f t="shared" si="2"/>
        <v>0.9626060030806372</v>
      </c>
      <c r="P31" s="23">
        <f t="shared" si="3"/>
        <v>4.746075493735802</v>
      </c>
    </row>
    <row r="32" spans="1:16" ht="12">
      <c r="A32" s="18" t="str">
        <f>scratch!T10</f>
        <v>Uranus</v>
      </c>
      <c r="B32" s="9">
        <f>scratch!A10</f>
        <v>44197</v>
      </c>
      <c r="C32" s="3">
        <f>scratch!E10</f>
        <v>13.508</v>
      </c>
      <c r="D32" s="1">
        <f>scratch!K10</f>
        <v>178.9</v>
      </c>
      <c r="E32" s="1">
        <f>90-scratch!L10</f>
        <v>23.299999999999997</v>
      </c>
      <c r="F32" s="1">
        <f>scratch!I10</f>
        <v>-109.2</v>
      </c>
      <c r="G32" s="1">
        <f>scratch!J10</f>
        <v>74</v>
      </c>
      <c r="H32" s="2">
        <f>scratch!O10</f>
        <v>-10.85</v>
      </c>
      <c r="I32" s="2">
        <f>scratch!P10</f>
        <v>0</v>
      </c>
      <c r="J32" s="3"/>
      <c r="K32" s="22"/>
      <c r="L32" s="3"/>
      <c r="M32" s="23">
        <f t="shared" si="0"/>
        <v>-109.67897470903753</v>
      </c>
      <c r="N32" s="23">
        <f t="shared" si="1"/>
        <v>74.34597135692019</v>
      </c>
      <c r="O32" s="23">
        <f t="shared" si="2"/>
        <v>0.47897470903753003</v>
      </c>
      <c r="P32" s="23">
        <f t="shared" si="3"/>
        <v>-0.3459713569201881</v>
      </c>
    </row>
    <row r="33" spans="1:16" ht="12">
      <c r="A33" s="18" t="str">
        <f>scratch!T11</f>
        <v>Uranus</v>
      </c>
      <c r="B33" s="9">
        <f>scratch!A11</f>
        <v>44198</v>
      </c>
      <c r="C33" s="3">
        <f>scratch!E11</f>
        <v>13.575</v>
      </c>
      <c r="D33" s="1">
        <f>scratch!K11</f>
        <v>181.4</v>
      </c>
      <c r="E33" s="1">
        <f>90-scratch!L11</f>
        <v>23.299999999999997</v>
      </c>
      <c r="F33" s="1">
        <f>scratch!I11</f>
        <v>-109.6</v>
      </c>
      <c r="G33" s="1">
        <f>scratch!J11</f>
        <v>71.1</v>
      </c>
      <c r="H33" s="2">
        <f>scratch!O11</f>
        <v>-10.85</v>
      </c>
      <c r="I33" s="2">
        <f>scratch!P11</f>
        <v>0</v>
      </c>
      <c r="J33" s="3"/>
      <c r="K33" s="22"/>
      <c r="L33" s="3"/>
      <c r="M33" s="23">
        <f t="shared" si="0"/>
        <v>-109.68190173803754</v>
      </c>
      <c r="N33" s="23">
        <f t="shared" si="1"/>
        <v>74.38354076942016</v>
      </c>
      <c r="O33" s="23">
        <f t="shared" si="2"/>
        <v>0.08190173803754419</v>
      </c>
      <c r="P33" s="23">
        <f t="shared" si="3"/>
        <v>-3.2835407694201706</v>
      </c>
    </row>
    <row r="34" spans="1:16" ht="12">
      <c r="A34" s="18" t="str">
        <f>scratch!T12</f>
        <v>Uranus</v>
      </c>
      <c r="B34" s="9">
        <f>scratch!A12</f>
        <v>44199</v>
      </c>
      <c r="C34" s="3">
        <f>scratch!E12</f>
        <v>13.63</v>
      </c>
      <c r="D34" s="1">
        <f>scratch!K12</f>
        <v>183.5</v>
      </c>
      <c r="E34" s="1">
        <f>90-scratch!L12</f>
        <v>23.400000000000006</v>
      </c>
      <c r="F34" s="1">
        <f>scratch!I12</f>
        <v>-109.9</v>
      </c>
      <c r="G34" s="1">
        <f>scratch!J12</f>
        <v>72.7</v>
      </c>
      <c r="H34" s="2">
        <f>scratch!O12</f>
        <v>-10.85</v>
      </c>
      <c r="I34" s="2">
        <f>scratch!P12</f>
        <v>0</v>
      </c>
      <c r="J34" s="3"/>
      <c r="K34" s="22"/>
      <c r="L34" s="3"/>
      <c r="M34" s="23">
        <f t="shared" si="0"/>
        <v>-109.66479512689179</v>
      </c>
      <c r="N34" s="23">
        <f t="shared" si="1"/>
        <v>74.49264833870427</v>
      </c>
      <c r="O34" s="23">
        <f t="shared" si="2"/>
        <v>-0.23520487310821636</v>
      </c>
      <c r="P34" s="23">
        <f t="shared" si="3"/>
        <v>-1.792648338704268</v>
      </c>
    </row>
    <row r="35" spans="1:16" ht="12">
      <c r="A35" s="18" t="str">
        <f>scratch!T13</f>
        <v>Uranus</v>
      </c>
      <c r="B35" s="9">
        <f>scratch!A13</f>
        <v>44200</v>
      </c>
      <c r="C35" s="3">
        <f>scratch!E13</f>
        <v>13.688</v>
      </c>
      <c r="D35" s="1">
        <f>scratch!K13</f>
        <v>185.6</v>
      </c>
      <c r="E35" s="1">
        <f>90-scratch!L13</f>
        <v>23.400000000000006</v>
      </c>
      <c r="F35" s="1">
        <f>scratch!I13</f>
        <v>-109.8</v>
      </c>
      <c r="G35" s="1">
        <f>scratch!J13</f>
        <v>72</v>
      </c>
      <c r="H35" s="2">
        <f>scratch!O13</f>
        <v>-10.85</v>
      </c>
      <c r="I35" s="2">
        <f>scratch!P13</f>
        <v>0</v>
      </c>
      <c r="J35" s="3"/>
      <c r="K35" s="22"/>
      <c r="L35" s="3"/>
      <c r="M35" s="23">
        <f t="shared" si="0"/>
        <v>-109.6673289728918</v>
      </c>
      <c r="N35" s="23">
        <f t="shared" si="1"/>
        <v>74.52517111370426</v>
      </c>
      <c r="O35" s="23">
        <f t="shared" si="2"/>
        <v>-0.1326710271082021</v>
      </c>
      <c r="P35" s="23">
        <f t="shared" si="3"/>
        <v>-2.5251711137042605</v>
      </c>
    </row>
    <row r="36" spans="1:16" ht="12">
      <c r="A36" s="18" t="str">
        <f>scratch!T14</f>
        <v>Uranus</v>
      </c>
      <c r="B36" s="9">
        <f>scratch!A14</f>
        <v>44201</v>
      </c>
      <c r="C36" s="3">
        <f>scratch!E14</f>
        <v>13.778</v>
      </c>
      <c r="D36" s="1">
        <f>scratch!K14</f>
        <v>188.9</v>
      </c>
      <c r="E36" s="1">
        <f>90-scratch!L14</f>
        <v>23.599999999999994</v>
      </c>
      <c r="F36" s="1">
        <f>scratch!I14</f>
        <v>-109.8</v>
      </c>
      <c r="G36" s="1">
        <f>scratch!J14</f>
        <v>71.7</v>
      </c>
      <c r="H36" s="2">
        <f>scratch!O14</f>
        <v>-10.85</v>
      </c>
      <c r="I36" s="2">
        <f>scratch!P14</f>
        <v>0</v>
      </c>
      <c r="J36" s="3"/>
      <c r="K36" s="22"/>
      <c r="L36" s="3"/>
      <c r="M36" s="23">
        <f t="shared" si="0"/>
        <v>-109.6322011379234</v>
      </c>
      <c r="N36" s="23">
        <f t="shared" si="1"/>
        <v>74.73138546819892</v>
      </c>
      <c r="O36" s="23">
        <f t="shared" si="2"/>
        <v>-0.16779886207659445</v>
      </c>
      <c r="P36" s="23">
        <f t="shared" si="3"/>
        <v>-3.03138546819892</v>
      </c>
    </row>
    <row r="37" spans="1:16" ht="12">
      <c r="A37" s="18" t="str">
        <f>scratch!T15</f>
        <v>Uranus</v>
      </c>
      <c r="B37" s="9">
        <f>scratch!A15</f>
        <v>44202</v>
      </c>
      <c r="C37" s="3">
        <f>scratch!E15</f>
        <v>13.838</v>
      </c>
      <c r="D37" s="1">
        <f>scratch!K15</f>
        <v>191.1</v>
      </c>
      <c r="E37" s="1">
        <f>90-scratch!L15</f>
        <v>23.700000000000003</v>
      </c>
      <c r="F37" s="1">
        <f>scratch!I15</f>
        <v>-110.4</v>
      </c>
      <c r="G37" s="1">
        <f>scratch!J15</f>
        <v>71.2</v>
      </c>
      <c r="H37" s="2">
        <f>scratch!O15</f>
        <v>-10.85</v>
      </c>
      <c r="I37" s="2">
        <f>scratch!P15</f>
        <v>0</v>
      </c>
      <c r="J37" s="3"/>
      <c r="K37" s="22"/>
      <c r="L37" s="3"/>
      <c r="M37" s="23">
        <f t="shared" si="0"/>
        <v>-109.61527208910076</v>
      </c>
      <c r="N37" s="23">
        <f t="shared" si="1"/>
        <v>74.8425106909095</v>
      </c>
      <c r="O37" s="23">
        <f t="shared" si="2"/>
        <v>-0.7847279108992495</v>
      </c>
      <c r="P37" s="23">
        <f t="shared" si="3"/>
        <v>-3.6425106909095035</v>
      </c>
    </row>
    <row r="38" spans="1:16" ht="12">
      <c r="A38" s="18" t="str">
        <f>scratch!T16</f>
        <v>CAL_CRL618</v>
      </c>
      <c r="B38" s="9">
        <f>scratch!A16</f>
        <v>44203</v>
      </c>
      <c r="C38" s="3">
        <f>scratch!E16</f>
        <v>13.959</v>
      </c>
      <c r="D38" s="1">
        <f>scratch!K16</f>
        <v>58.7</v>
      </c>
      <c r="E38" s="1">
        <f>90-scratch!L16</f>
        <v>63.3</v>
      </c>
      <c r="F38" s="1">
        <f>scratch!I16</f>
        <v>-101.6</v>
      </c>
      <c r="G38" s="1">
        <f>scratch!J16</f>
        <v>85.7</v>
      </c>
      <c r="H38" s="2">
        <f>scratch!O16</f>
        <v>-10.85</v>
      </c>
      <c r="I38" s="2">
        <f>scratch!P16</f>
        <v>0</v>
      </c>
      <c r="J38" s="3"/>
      <c r="K38" s="22"/>
      <c r="L38" s="3"/>
      <c r="M38" s="23">
        <f t="shared" si="0"/>
        <v>-100.80770588218199</v>
      </c>
      <c r="N38" s="23">
        <f t="shared" si="1"/>
        <v>84.99716032700815</v>
      </c>
      <c r="O38" s="23">
        <f t="shared" si="2"/>
        <v>-0.7922941178180025</v>
      </c>
      <c r="P38" s="23">
        <f t="shared" si="3"/>
        <v>0.7028396729918569</v>
      </c>
    </row>
    <row r="39" spans="1:16" ht="12">
      <c r="A39" s="18" t="str">
        <f>scratch!T17</f>
        <v>W3IRS5</v>
      </c>
      <c r="B39" s="9">
        <f>scratch!A17</f>
        <v>44219</v>
      </c>
      <c r="C39" s="3">
        <f>scratch!E17</f>
        <v>15.815</v>
      </c>
      <c r="D39" s="1">
        <f>scratch!K17</f>
        <v>6.4</v>
      </c>
      <c r="E39" s="1">
        <f>90-scratch!L17</f>
        <v>42.5</v>
      </c>
      <c r="F39" s="1">
        <f>scratch!I17</f>
        <v>-106.1</v>
      </c>
      <c r="G39" s="1">
        <f>scratch!J17</f>
        <v>86.3</v>
      </c>
      <c r="H39" s="2">
        <f>scratch!O17</f>
        <v>-10.85</v>
      </c>
      <c r="I39" s="2">
        <f>scratch!P17</f>
        <v>0</v>
      </c>
      <c r="J39" s="3"/>
      <c r="K39" s="22"/>
      <c r="L39" s="3"/>
      <c r="M39" s="23">
        <f t="shared" si="0"/>
        <v>-105.7841427568376</v>
      </c>
      <c r="N39" s="23">
        <f t="shared" si="1"/>
        <v>85.86261781451776</v>
      </c>
      <c r="O39" s="23">
        <f t="shared" si="2"/>
        <v>-0.31585724316239805</v>
      </c>
      <c r="P39" s="23">
        <f t="shared" si="3"/>
        <v>0.4373821854822353</v>
      </c>
    </row>
    <row r="40" spans="1:16" ht="12">
      <c r="A40" s="18" t="str">
        <f>scratch!T18</f>
        <v>W3IRS5</v>
      </c>
      <c r="B40" s="9">
        <f>scratch!A18</f>
        <v>44220</v>
      </c>
      <c r="C40" s="3">
        <f>scratch!E18</f>
        <v>15.905</v>
      </c>
      <c r="D40" s="1">
        <f>scratch!K18</f>
        <v>5.5</v>
      </c>
      <c r="E40" s="1">
        <f>90-scratch!L18</f>
        <v>42.3</v>
      </c>
      <c r="F40" s="1">
        <f>scratch!I18</f>
        <v>-106.2</v>
      </c>
      <c r="G40" s="1">
        <f>scratch!J18</f>
        <v>85.6</v>
      </c>
      <c r="H40" s="2">
        <f>scratch!O18</f>
        <v>-10.85</v>
      </c>
      <c r="I40" s="2">
        <f>scratch!P18</f>
        <v>0</v>
      </c>
      <c r="J40" s="3"/>
      <c r="K40" s="22"/>
      <c r="L40" s="3"/>
      <c r="M40" s="23">
        <f t="shared" si="0"/>
        <v>-105.83228420909548</v>
      </c>
      <c r="N40" s="23">
        <f t="shared" si="1"/>
        <v>85.8563765032886</v>
      </c>
      <c r="O40" s="23">
        <f t="shared" si="2"/>
        <v>-0.36771579090452633</v>
      </c>
      <c r="P40" s="23">
        <f t="shared" si="3"/>
        <v>-0.2563765032886067</v>
      </c>
    </row>
    <row r="41" spans="2:16" ht="12">
      <c r="B41" s="9"/>
      <c r="C41" s="3"/>
      <c r="D41" s="1"/>
      <c r="E41" s="1"/>
      <c r="F41" s="1"/>
      <c r="G41" s="1"/>
      <c r="H41" s="2"/>
      <c r="I41" s="2"/>
      <c r="J41" s="3"/>
      <c r="K41" s="22"/>
      <c r="L41" s="3"/>
      <c r="M41" s="23"/>
      <c r="N41" s="23"/>
      <c r="O41" s="23"/>
      <c r="P41" s="23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 t="str">
        <f>scratch!T21</f>
        <v>W3IRS5</v>
      </c>
      <c r="B43">
        <f>scratch!A21</f>
        <v>43891</v>
      </c>
      <c r="C43">
        <f>scratch!E21</f>
        <v>15.374</v>
      </c>
      <c r="D43">
        <f>scratch!K21</f>
        <v>11.9</v>
      </c>
      <c r="E43">
        <f>90-scratch!L21</f>
        <v>43.7</v>
      </c>
      <c r="F43">
        <f>scratch!I21</f>
        <v>-107</v>
      </c>
      <c r="G43">
        <f>scratch!J21</f>
        <v>84.7</v>
      </c>
      <c r="H43">
        <f>scratch!O21</f>
        <v>-10.85</v>
      </c>
      <c r="I43">
        <f>scratch!P21</f>
        <v>0</v>
      </c>
      <c r="J43"/>
      <c r="K43"/>
      <c r="L43"/>
      <c r="M43" s="23">
        <f aca="true" t="shared" si="4" ref="M43:M76">F$5+F$9*E43*3600+F$12*E43*E43*PI()/180*3600+(H43-H$9)*H$12+J$9*J43+K$9*J43*J43+(C43-C$5)*C$9+F$15*COS(D43*PI()/180)</f>
        <v>-105.49847462133714</v>
      </c>
      <c r="N43" s="23">
        <f aca="true" t="shared" si="5" ref="N43:N76">G$5+G$9*E43*3600+G$12*E43*E43*PI()/180*3600+(I43-I$9)*I$12+J$12*J43+K$12*J43*J43+(C43-C$5)*C$12+G$15*SIN(D43*PI()/180)</f>
        <v>85.93356974033378</v>
      </c>
      <c r="O43" s="23">
        <f aca="true" t="shared" si="6" ref="O43:O76">F43-M43</f>
        <v>-1.501525378662862</v>
      </c>
      <c r="P43" s="23">
        <f aca="true" t="shared" si="7" ref="P43:P76">G43-N43</f>
        <v>-1.2335697403337775</v>
      </c>
      <c r="Q43"/>
    </row>
    <row r="44" spans="1:17" ht="12">
      <c r="A44" t="str">
        <f>scratch!T22</f>
        <v>W3IRS5</v>
      </c>
      <c r="B44">
        <f>scratch!A22</f>
        <v>43892</v>
      </c>
      <c r="C44">
        <f>scratch!E22</f>
        <v>15.49</v>
      </c>
      <c r="D44">
        <f>scratch!K22</f>
        <v>10.8</v>
      </c>
      <c r="E44">
        <f>90-scratch!L22</f>
        <v>43.4</v>
      </c>
      <c r="F44">
        <f>scratch!I22</f>
        <v>-108.8</v>
      </c>
      <c r="G44">
        <f>scratch!J22</f>
        <v>83.1</v>
      </c>
      <c r="H44">
        <f>scratch!O22</f>
        <v>-10.85</v>
      </c>
      <c r="I44">
        <f>scratch!P22</f>
        <v>0</v>
      </c>
      <c r="J44"/>
      <c r="K44"/>
      <c r="L44"/>
      <c r="M44" s="23">
        <f t="shared" si="4"/>
        <v>-105.57032678250832</v>
      </c>
      <c r="N44" s="23">
        <f t="shared" si="5"/>
        <v>85.92259315283569</v>
      </c>
      <c r="O44" s="23">
        <f t="shared" si="6"/>
        <v>-3.22967321749168</v>
      </c>
      <c r="P44" s="23">
        <f t="shared" si="7"/>
        <v>-2.822593152835694</v>
      </c>
      <c r="Q44"/>
    </row>
    <row r="45" spans="1:17" ht="12">
      <c r="A45" t="str">
        <f>scratch!T23</f>
        <v>W3IRS5</v>
      </c>
      <c r="B45">
        <f>scratch!A23</f>
        <v>43893</v>
      </c>
      <c r="C45">
        <f>scratch!E23</f>
        <v>15.606</v>
      </c>
      <c r="D45">
        <f>scratch!K23</f>
        <v>9.7</v>
      </c>
      <c r="E45">
        <f>90-scratch!L23</f>
        <v>43.1</v>
      </c>
      <c r="F45">
        <f>scratch!I23</f>
        <v>-108.7</v>
      </c>
      <c r="G45">
        <f>scratch!J23</f>
        <v>83.7</v>
      </c>
      <c r="H45">
        <f>scratch!O23</f>
        <v>-10.85</v>
      </c>
      <c r="I45">
        <f>scratch!P23</f>
        <v>0</v>
      </c>
      <c r="J45"/>
      <c r="K45"/>
      <c r="L45"/>
      <c r="M45" s="23">
        <f t="shared" si="4"/>
        <v>-105.64205632564877</v>
      </c>
      <c r="N45" s="23">
        <f t="shared" si="5"/>
        <v>85.90925846311698</v>
      </c>
      <c r="O45" s="23">
        <f t="shared" si="6"/>
        <v>-3.057943674351236</v>
      </c>
      <c r="P45" s="23">
        <f t="shared" si="7"/>
        <v>-2.2092584631169814</v>
      </c>
      <c r="Q45"/>
    </row>
    <row r="46" spans="1:17" ht="12">
      <c r="A46" t="str">
        <f>scratch!T24</f>
        <v>W3IRS5</v>
      </c>
      <c r="B46">
        <f>scratch!A24</f>
        <v>43894</v>
      </c>
      <c r="C46">
        <f>scratch!E24</f>
        <v>15.761</v>
      </c>
      <c r="D46">
        <f>scratch!K24</f>
        <v>8.2</v>
      </c>
      <c r="E46">
        <f>90-scratch!L24</f>
        <v>42.8</v>
      </c>
      <c r="F46"/>
      <c r="G46"/>
      <c r="H46">
        <f>scratch!O24</f>
        <v>-10.85</v>
      </c>
      <c r="I46">
        <f>scratch!P24</f>
        <v>0</v>
      </c>
      <c r="J46"/>
      <c r="K46"/>
      <c r="L46"/>
      <c r="M46" s="23">
        <f t="shared" si="4"/>
        <v>-105.71536704375853</v>
      </c>
      <c r="N46" s="23">
        <f t="shared" si="5"/>
        <v>85.91543443367766</v>
      </c>
      <c r="O46" s="23">
        <f t="shared" si="6"/>
        <v>105.71536704375853</v>
      </c>
      <c r="P46" s="23">
        <f t="shared" si="7"/>
        <v>-85.91543443367766</v>
      </c>
      <c r="Q46"/>
    </row>
    <row r="47" spans="1:17" ht="12">
      <c r="A47" t="str">
        <f>scratch!T25</f>
        <v>W3IRS5</v>
      </c>
      <c r="B47">
        <f>scratch!A25</f>
        <v>43895</v>
      </c>
      <c r="C47">
        <f>scratch!E25</f>
        <v>15.876</v>
      </c>
      <c r="D47">
        <f>scratch!K25</f>
        <v>7</v>
      </c>
      <c r="E47">
        <f>90-scratch!L25</f>
        <v>42.6</v>
      </c>
      <c r="F47"/>
      <c r="G47"/>
      <c r="H47">
        <f>scratch!O25</f>
        <v>-10.85</v>
      </c>
      <c r="I47">
        <f>scratch!P25</f>
        <v>0</v>
      </c>
      <c r="J47"/>
      <c r="K47"/>
      <c r="L47"/>
      <c r="M47" s="23">
        <f t="shared" si="4"/>
        <v>-105.76468241637022</v>
      </c>
      <c r="N47" s="23">
        <f t="shared" si="5"/>
        <v>85.92478362809555</v>
      </c>
      <c r="O47" s="23">
        <f t="shared" si="6"/>
        <v>105.76468241637022</v>
      </c>
      <c r="P47" s="23">
        <f t="shared" si="7"/>
        <v>-85.92478362809555</v>
      </c>
      <c r="Q47"/>
    </row>
    <row r="48" spans="1:17" ht="12">
      <c r="A48" t="str">
        <f>scratch!T26</f>
        <v>W3IRS5</v>
      </c>
      <c r="B48">
        <f>scratch!A26</f>
        <v>43896</v>
      </c>
      <c r="C48">
        <f>scratch!E26</f>
        <v>15.992</v>
      </c>
      <c r="D48">
        <f>scratch!K26</f>
        <v>5.9</v>
      </c>
      <c r="E48">
        <f>90-scratch!L26</f>
        <v>42.4</v>
      </c>
      <c r="F48"/>
      <c r="G48"/>
      <c r="H48">
        <f>scratch!O26</f>
        <v>-10.85</v>
      </c>
      <c r="I48">
        <f>scratch!P26</f>
        <v>0</v>
      </c>
      <c r="J48"/>
      <c r="K48"/>
      <c r="L48"/>
      <c r="M48" s="23">
        <f t="shared" si="4"/>
        <v>-105.81398697907935</v>
      </c>
      <c r="N48" s="23">
        <f t="shared" si="5"/>
        <v>85.93364551458205</v>
      </c>
      <c r="O48" s="23">
        <f t="shared" si="6"/>
        <v>105.81398697907935</v>
      </c>
      <c r="P48" s="23">
        <f t="shared" si="7"/>
        <v>-85.93364551458205</v>
      </c>
      <c r="Q48"/>
    </row>
    <row r="49" spans="1:17" ht="12">
      <c r="A49" t="str">
        <f>scratch!T27</f>
        <v>W3IRS5</v>
      </c>
      <c r="B49">
        <f>scratch!A27</f>
        <v>43897</v>
      </c>
      <c r="C49">
        <f>scratch!E27</f>
        <v>16.106</v>
      </c>
      <c r="D49">
        <f>scratch!K27</f>
        <v>4.7</v>
      </c>
      <c r="E49">
        <f>90-scratch!L27</f>
        <v>42.2</v>
      </c>
      <c r="F49"/>
      <c r="G49"/>
      <c r="H49">
        <f>scratch!O27</f>
        <v>-10.85</v>
      </c>
      <c r="I49">
        <f>scratch!P27</f>
        <v>0</v>
      </c>
      <c r="J49"/>
      <c r="K49"/>
      <c r="L49"/>
      <c r="M49" s="23">
        <f t="shared" si="4"/>
        <v>-105.86314967088595</v>
      </c>
      <c r="N49" s="23">
        <f t="shared" si="5"/>
        <v>85.9403378806372</v>
      </c>
      <c r="O49" s="23">
        <f t="shared" si="6"/>
        <v>105.86314967088595</v>
      </c>
      <c r="P49" s="23">
        <f t="shared" si="7"/>
        <v>-85.9403378806372</v>
      </c>
      <c r="Q49"/>
    </row>
    <row r="50" spans="1:17" ht="12">
      <c r="A50" t="str">
        <f>scratch!T28</f>
        <v>NGC253</v>
      </c>
      <c r="B50">
        <f>scratch!A28</f>
        <v>43900</v>
      </c>
      <c r="C50">
        <f>scratch!E28</f>
        <v>16.672</v>
      </c>
      <c r="D50">
        <f>scratch!K28</f>
        <v>210.8</v>
      </c>
      <c r="E50">
        <f>90-scratch!L28</f>
        <v>51.5</v>
      </c>
      <c r="F50"/>
      <c r="G50"/>
      <c r="H50">
        <f>scratch!O28</f>
        <v>-10.85</v>
      </c>
      <c r="I50">
        <f>scratch!P28</f>
        <v>0</v>
      </c>
      <c r="J50"/>
      <c r="K50"/>
      <c r="L50"/>
      <c r="M50" s="23">
        <f t="shared" si="4"/>
        <v>-103.77574522011035</v>
      </c>
      <c r="N50" s="23">
        <f t="shared" si="5"/>
        <v>87.8102887108499</v>
      </c>
      <c r="O50" s="23">
        <f t="shared" si="6"/>
        <v>103.77574522011035</v>
      </c>
      <c r="P50" s="23">
        <f t="shared" si="7"/>
        <v>-87.8102887108499</v>
      </c>
      <c r="Q50"/>
    </row>
    <row r="51" spans="1:17" ht="12">
      <c r="A51" t="str">
        <f>scratch!T29</f>
        <v>NGC253</v>
      </c>
      <c r="B51">
        <f>scratch!A29</f>
        <v>43901</v>
      </c>
      <c r="C51">
        <f>scratch!E29</f>
        <v>16.788</v>
      </c>
      <c r="D51">
        <f>scratch!K29</f>
        <v>212.5</v>
      </c>
      <c r="E51">
        <f>90-scratch!L29</f>
        <v>52.4</v>
      </c>
      <c r="F51"/>
      <c r="G51"/>
      <c r="H51">
        <f>scratch!O29</f>
        <v>-10.85</v>
      </c>
      <c r="I51">
        <f>scratch!P29</f>
        <v>0</v>
      </c>
      <c r="J51"/>
      <c r="K51"/>
      <c r="L51"/>
      <c r="M51" s="23">
        <f t="shared" si="4"/>
        <v>-103.5701595900179</v>
      </c>
      <c r="N51" s="23">
        <f t="shared" si="5"/>
        <v>87.90532008681299</v>
      </c>
      <c r="O51" s="23">
        <f t="shared" si="6"/>
        <v>103.5701595900179</v>
      </c>
      <c r="P51" s="23">
        <f t="shared" si="7"/>
        <v>-87.90532008681299</v>
      </c>
      <c r="Q51"/>
    </row>
    <row r="52" spans="1:17" ht="12">
      <c r="A52" t="str">
        <f>scratch!T30</f>
        <v>NGC253</v>
      </c>
      <c r="B52">
        <f>scratch!A30</f>
        <v>43902</v>
      </c>
      <c r="C52">
        <f>scratch!E30</f>
        <v>16.902</v>
      </c>
      <c r="D52">
        <f>scratch!K30</f>
        <v>214.1</v>
      </c>
      <c r="E52">
        <f>90-scratch!L30</f>
        <v>53.3</v>
      </c>
      <c r="F52"/>
      <c r="G52"/>
      <c r="H52">
        <f>scratch!O30</f>
        <v>-10.85</v>
      </c>
      <c r="I52">
        <f>scratch!P30</f>
        <v>0</v>
      </c>
      <c r="J52"/>
      <c r="K52"/>
      <c r="L52"/>
      <c r="M52" s="23">
        <f t="shared" si="4"/>
        <v>-103.36338302364909</v>
      </c>
      <c r="N52" s="23">
        <f t="shared" si="5"/>
        <v>87.97800706779064</v>
      </c>
      <c r="O52" s="23">
        <f t="shared" si="6"/>
        <v>103.36338302364909</v>
      </c>
      <c r="P52" s="23">
        <f t="shared" si="7"/>
        <v>-87.97800706779064</v>
      </c>
      <c r="Q52"/>
    </row>
    <row r="53" spans="1:17" ht="12">
      <c r="A53" t="str">
        <f>scratch!T31</f>
        <v>NGC253</v>
      </c>
      <c r="B53">
        <f>scratch!A31</f>
        <v>43903</v>
      </c>
      <c r="C53">
        <f>scratch!E31</f>
        <v>17.018</v>
      </c>
      <c r="D53">
        <f>scratch!K31</f>
        <v>215.7</v>
      </c>
      <c r="E53">
        <f>90-scratch!L31</f>
        <v>54.2</v>
      </c>
      <c r="F53"/>
      <c r="G53"/>
      <c r="H53">
        <f>scratch!O31</f>
        <v>-10.85</v>
      </c>
      <c r="I53">
        <f>scratch!P31</f>
        <v>0</v>
      </c>
      <c r="J53"/>
      <c r="K53"/>
      <c r="L53"/>
      <c r="M53" s="23">
        <f t="shared" si="4"/>
        <v>-103.155590269004</v>
      </c>
      <c r="N53" s="23">
        <f t="shared" si="5"/>
        <v>88.0305926037828</v>
      </c>
      <c r="O53" s="23">
        <f t="shared" si="6"/>
        <v>103.155590269004</v>
      </c>
      <c r="P53" s="23">
        <f t="shared" si="7"/>
        <v>-88.0305926037828</v>
      </c>
      <c r="Q53"/>
    </row>
    <row r="54" spans="1:17" ht="12">
      <c r="A54" t="str">
        <f>scratch!T32</f>
        <v>NGC253</v>
      </c>
      <c r="B54">
        <f>scratch!A32</f>
        <v>43904</v>
      </c>
      <c r="C54">
        <f>scratch!E32</f>
        <v>17.143</v>
      </c>
      <c r="D54">
        <f>scratch!K32</f>
        <v>217.3</v>
      </c>
      <c r="E54">
        <f>90-scratch!L32</f>
        <v>55.2</v>
      </c>
      <c r="F54"/>
      <c r="G54"/>
      <c r="H54">
        <f>scratch!O32</f>
        <v>-10.85</v>
      </c>
      <c r="I54">
        <f>scratch!P32</f>
        <v>0</v>
      </c>
      <c r="J54"/>
      <c r="K54"/>
      <c r="L54"/>
      <c r="M54" s="23">
        <f t="shared" si="4"/>
        <v>-102.92324523518535</v>
      </c>
      <c r="N54" s="23">
        <f t="shared" si="5"/>
        <v>88.0619492522788</v>
      </c>
      <c r="O54" s="23">
        <f t="shared" si="6"/>
        <v>102.92324523518535</v>
      </c>
      <c r="P54" s="23">
        <f t="shared" si="7"/>
        <v>-88.0619492522788</v>
      </c>
      <c r="Q54"/>
    </row>
    <row r="55" spans="1:17" ht="12">
      <c r="A55" t="str">
        <f>scratch!T33</f>
        <v>NGC253</v>
      </c>
      <c r="B55">
        <f>scratch!A33</f>
        <v>43905</v>
      </c>
      <c r="C55">
        <f>scratch!E33</f>
        <v>17.257</v>
      </c>
      <c r="D55">
        <f>scratch!K33</f>
        <v>218.7</v>
      </c>
      <c r="E55">
        <f>90-scratch!L33</f>
        <v>56.2</v>
      </c>
      <c r="F55"/>
      <c r="G55"/>
      <c r="H55">
        <f>scratch!O33</f>
        <v>-10.85</v>
      </c>
      <c r="I55">
        <f>scratch!P33</f>
        <v>0</v>
      </c>
      <c r="J55"/>
      <c r="K55"/>
      <c r="L55"/>
      <c r="M55" s="23">
        <f t="shared" si="4"/>
        <v>-102.68905722180335</v>
      </c>
      <c r="N55" s="23">
        <f t="shared" si="5"/>
        <v>88.06093665249026</v>
      </c>
      <c r="O55" s="23">
        <f t="shared" si="6"/>
        <v>102.68905722180335</v>
      </c>
      <c r="P55" s="23">
        <f t="shared" si="7"/>
        <v>-88.06093665249026</v>
      </c>
      <c r="Q55"/>
    </row>
    <row r="56" spans="1:17" ht="12">
      <c r="A56" t="str">
        <f>scratch!T34</f>
        <v>W3IRS5</v>
      </c>
      <c r="B56">
        <f>scratch!A34</f>
        <v>44205</v>
      </c>
      <c r="C56">
        <f>scratch!E34</f>
        <v>14.178</v>
      </c>
      <c r="D56">
        <f>scratch!K34</f>
        <v>20.4</v>
      </c>
      <c r="E56">
        <f>90-scratch!L34</f>
        <v>48</v>
      </c>
      <c r="F56"/>
      <c r="G56"/>
      <c r="H56">
        <f>scratch!O34</f>
        <v>-10.85</v>
      </c>
      <c r="I56">
        <f>scratch!P34</f>
        <v>0</v>
      </c>
      <c r="J56"/>
      <c r="K56"/>
      <c r="L56"/>
      <c r="M56" s="23">
        <f t="shared" si="4"/>
        <v>-104.47550655206551</v>
      </c>
      <c r="N56" s="23">
        <f t="shared" si="5"/>
        <v>86.09344909489735</v>
      </c>
      <c r="O56" s="23">
        <f t="shared" si="6"/>
        <v>104.47550655206551</v>
      </c>
      <c r="P56" s="23">
        <f t="shared" si="7"/>
        <v>-86.09344909489735</v>
      </c>
      <c r="Q56"/>
    </row>
    <row r="57" spans="1:17" ht="12">
      <c r="A57" t="str">
        <f>scratch!T35</f>
        <v>W3IRS5</v>
      </c>
      <c r="B57">
        <f>scratch!A35</f>
        <v>44206</v>
      </c>
      <c r="C57">
        <f>scratch!E35</f>
        <v>14.294</v>
      </c>
      <c r="D57">
        <f>scratch!K35</f>
        <v>19.6</v>
      </c>
      <c r="E57">
        <f>90-scratch!L35</f>
        <v>47.4</v>
      </c>
      <c r="F57">
        <f>scratch!I35</f>
        <v>-103.7</v>
      </c>
      <c r="G57">
        <f>scratch!J35</f>
        <v>85.1</v>
      </c>
      <c r="H57">
        <f>scratch!O35</f>
        <v>-10.85</v>
      </c>
      <c r="I57">
        <f>scratch!P35</f>
        <v>0</v>
      </c>
      <c r="J57"/>
      <c r="K57"/>
      <c r="L57"/>
      <c r="M57" s="23">
        <f t="shared" si="4"/>
        <v>-104.6175356145906</v>
      </c>
      <c r="N57" s="23">
        <f t="shared" si="5"/>
        <v>86.07169119800467</v>
      </c>
      <c r="O57" s="23">
        <f t="shared" si="6"/>
        <v>0.9175356145905909</v>
      </c>
      <c r="P57" s="23">
        <f t="shared" si="7"/>
        <v>-0.9716911980046774</v>
      </c>
      <c r="Q57"/>
    </row>
    <row r="58" spans="1:17" ht="12">
      <c r="A58" t="str">
        <f>scratch!T36</f>
        <v>W3IRS5</v>
      </c>
      <c r="B58">
        <f>scratch!A36</f>
        <v>44207</v>
      </c>
      <c r="C58">
        <f>scratch!E36</f>
        <v>14.41</v>
      </c>
      <c r="D58">
        <f>scratch!K36</f>
        <v>18.8</v>
      </c>
      <c r="E58">
        <f>90-scratch!L36</f>
        <v>46.9</v>
      </c>
      <c r="F58">
        <f>scratch!I36</f>
        <v>-104.6</v>
      </c>
      <c r="G58">
        <f>scratch!J36</f>
        <v>86.4</v>
      </c>
      <c r="H58">
        <f>scratch!O36</f>
        <v>-10.85</v>
      </c>
      <c r="I58">
        <f>scratch!P36</f>
        <v>0</v>
      </c>
      <c r="J58"/>
      <c r="K58"/>
      <c r="L58"/>
      <c r="M58" s="23">
        <f t="shared" si="4"/>
        <v>-104.73636311582325</v>
      </c>
      <c r="N58" s="23">
        <f t="shared" si="5"/>
        <v>86.05719522992001</v>
      </c>
      <c r="O58" s="23">
        <f t="shared" si="6"/>
        <v>0.13636311582325789</v>
      </c>
      <c r="P58" s="23">
        <f t="shared" si="7"/>
        <v>0.34280477007999366</v>
      </c>
      <c r="Q58"/>
    </row>
    <row r="59" spans="1:17" ht="12">
      <c r="A59" t="str">
        <f>scratch!T37</f>
        <v>W3IRS5</v>
      </c>
      <c r="B59">
        <f>scratch!A37</f>
        <v>44208</v>
      </c>
      <c r="C59">
        <f>scratch!E37</f>
        <v>14.526</v>
      </c>
      <c r="D59">
        <f>scratch!K37</f>
        <v>17.9</v>
      </c>
      <c r="E59">
        <f>90-scratch!L37</f>
        <v>46.4</v>
      </c>
      <c r="F59"/>
      <c r="G59"/>
      <c r="H59">
        <f>scratch!O37</f>
        <v>-10.85</v>
      </c>
      <c r="I59">
        <f>scratch!P37</f>
        <v>0</v>
      </c>
      <c r="J59"/>
      <c r="K59"/>
      <c r="L59"/>
      <c r="M59" s="23">
        <f t="shared" si="4"/>
        <v>-104.85485001141507</v>
      </c>
      <c r="N59" s="23">
        <f t="shared" si="5"/>
        <v>86.03614897788921</v>
      </c>
      <c r="O59" s="23">
        <f t="shared" si="6"/>
        <v>104.85485001141507</v>
      </c>
      <c r="P59" s="23">
        <f t="shared" si="7"/>
        <v>-86.03614897788921</v>
      </c>
      <c r="Q59"/>
    </row>
    <row r="60" spans="1:17" ht="12">
      <c r="A60" t="str">
        <f>scratch!T38</f>
        <v>W3IRS5</v>
      </c>
      <c r="B60">
        <f>scratch!A38</f>
        <v>44209</v>
      </c>
      <c r="C60">
        <f>scratch!E38</f>
        <v>14.654</v>
      </c>
      <c r="D60">
        <f>scratch!K38</f>
        <v>17</v>
      </c>
      <c r="E60">
        <f>90-scratch!L38</f>
        <v>45.8</v>
      </c>
      <c r="F60"/>
      <c r="G60"/>
      <c r="H60">
        <f>scratch!O38</f>
        <v>-10.85</v>
      </c>
      <c r="I60">
        <f>scratch!P38</f>
        <v>0</v>
      </c>
      <c r="J60"/>
      <c r="K60"/>
      <c r="L60"/>
      <c r="M60" s="23">
        <f t="shared" si="4"/>
        <v>-104.99609539227933</v>
      </c>
      <c r="N60" s="23">
        <f t="shared" si="5"/>
        <v>85.99596684064342</v>
      </c>
      <c r="O60" s="23">
        <f t="shared" si="6"/>
        <v>104.99609539227933</v>
      </c>
      <c r="P60" s="23">
        <f t="shared" si="7"/>
        <v>-85.99596684064342</v>
      </c>
      <c r="Q60"/>
    </row>
    <row r="61" spans="1:17" ht="12">
      <c r="A61" t="str">
        <f>scratch!T39</f>
        <v>W3IRS5</v>
      </c>
      <c r="B61">
        <f>scratch!A39</f>
        <v>44210</v>
      </c>
      <c r="C61">
        <f>scratch!E39</f>
        <v>14.77</v>
      </c>
      <c r="D61">
        <f>scratch!K39</f>
        <v>16</v>
      </c>
      <c r="E61">
        <f>90-scratch!L39</f>
        <v>45.3</v>
      </c>
      <c r="F61"/>
      <c r="G61"/>
      <c r="H61">
        <f>scratch!O39</f>
        <v>-10.85</v>
      </c>
      <c r="I61">
        <f>scratch!P39</f>
        <v>0</v>
      </c>
      <c r="J61"/>
      <c r="K61"/>
      <c r="L61"/>
      <c r="M61" s="23">
        <f t="shared" si="4"/>
        <v>-105.1138329554613</v>
      </c>
      <c r="N61" s="23">
        <f t="shared" si="5"/>
        <v>85.96050996393112</v>
      </c>
      <c r="O61" s="23">
        <f t="shared" si="6"/>
        <v>105.1138329554613</v>
      </c>
      <c r="P61" s="23">
        <f t="shared" si="7"/>
        <v>-85.96050996393112</v>
      </c>
      <c r="Q61"/>
    </row>
    <row r="62" spans="1:17" ht="12">
      <c r="A62" t="str">
        <f>scratch!T40</f>
        <v>W3IRS5</v>
      </c>
      <c r="B62">
        <f>scratch!A40</f>
        <v>44211</v>
      </c>
      <c r="C62">
        <f>scratch!E40</f>
        <v>14.886</v>
      </c>
      <c r="D62">
        <f>scratch!K40</f>
        <v>15.1</v>
      </c>
      <c r="E62">
        <f>90-scratch!L40</f>
        <v>44.9</v>
      </c>
      <c r="F62"/>
      <c r="G62"/>
      <c r="H62">
        <f>scratch!O40</f>
        <v>-10.85</v>
      </c>
      <c r="I62">
        <f>scratch!P40</f>
        <v>0</v>
      </c>
      <c r="J62"/>
      <c r="K62"/>
      <c r="L62"/>
      <c r="M62" s="23">
        <f t="shared" si="4"/>
        <v>-105.20879130834547</v>
      </c>
      <c r="N62" s="23">
        <f t="shared" si="5"/>
        <v>85.94043736812009</v>
      </c>
      <c r="O62" s="23">
        <f t="shared" si="6"/>
        <v>105.20879130834547</v>
      </c>
      <c r="P62" s="23">
        <f t="shared" si="7"/>
        <v>-85.94043736812009</v>
      </c>
      <c r="Q62"/>
    </row>
    <row r="63" spans="1:17" ht="12">
      <c r="A63" t="str">
        <f>scratch!T41</f>
        <v>W3IRS5</v>
      </c>
      <c r="B63">
        <f>scratch!A41</f>
        <v>44212</v>
      </c>
      <c r="C63">
        <f>scratch!E41</f>
        <v>15.002</v>
      </c>
      <c r="D63">
        <f>scratch!K41</f>
        <v>14.1</v>
      </c>
      <c r="E63">
        <f>90-scratch!L41</f>
        <v>44.5</v>
      </c>
      <c r="F63"/>
      <c r="G63"/>
      <c r="H63">
        <f>scratch!O41</f>
        <v>-10.85</v>
      </c>
      <c r="I63">
        <f>scratch!P41</f>
        <v>0</v>
      </c>
      <c r="J63"/>
      <c r="K63"/>
      <c r="L63"/>
      <c r="M63" s="23">
        <f t="shared" si="4"/>
        <v>-105.3035316736195</v>
      </c>
      <c r="N63" s="23">
        <f t="shared" si="5"/>
        <v>85.91617259058353</v>
      </c>
      <c r="O63" s="23">
        <f t="shared" si="6"/>
        <v>105.3035316736195</v>
      </c>
      <c r="P63" s="23">
        <f t="shared" si="7"/>
        <v>-85.91617259058353</v>
      </c>
      <c r="Q63"/>
    </row>
    <row r="64" spans="1:17" ht="12">
      <c r="A64" t="str">
        <f>scratch!T42</f>
        <v>W3IRS5</v>
      </c>
      <c r="B64">
        <f>scratch!A42</f>
        <v>44214</v>
      </c>
      <c r="C64">
        <f>scratch!E42</f>
        <v>15.244</v>
      </c>
      <c r="D64">
        <f>scratch!K42</f>
        <v>11.9</v>
      </c>
      <c r="E64">
        <f>90-scratch!L42</f>
        <v>43.7</v>
      </c>
      <c r="F64"/>
      <c r="G64"/>
      <c r="H64">
        <f>scratch!O42</f>
        <v>-10.85</v>
      </c>
      <c r="I64">
        <f>scratch!P42</f>
        <v>0</v>
      </c>
      <c r="J64"/>
      <c r="K64"/>
      <c r="L64"/>
      <c r="M64" s="23">
        <f t="shared" si="4"/>
        <v>-105.49279531133715</v>
      </c>
      <c r="N64" s="23">
        <f t="shared" si="5"/>
        <v>85.86067386533381</v>
      </c>
      <c r="O64" s="23">
        <f t="shared" si="6"/>
        <v>105.49279531133715</v>
      </c>
      <c r="P64" s="23">
        <f t="shared" si="7"/>
        <v>-85.86067386533381</v>
      </c>
      <c r="Q64"/>
    </row>
    <row r="65" spans="1:17" ht="12">
      <c r="A65" t="str">
        <f>scratch!T43</f>
        <v>W3IRS5</v>
      </c>
      <c r="B65">
        <f>scratch!A43</f>
        <v>44215</v>
      </c>
      <c r="C65">
        <f>scratch!E43</f>
        <v>15.36</v>
      </c>
      <c r="D65">
        <f>scratch!K43</f>
        <v>10.8</v>
      </c>
      <c r="E65">
        <f>90-scratch!L43</f>
        <v>43.4</v>
      </c>
      <c r="F65"/>
      <c r="G65"/>
      <c r="H65">
        <f>scratch!O43</f>
        <v>-10.85</v>
      </c>
      <c r="I65">
        <f>scratch!P43</f>
        <v>0</v>
      </c>
      <c r="J65"/>
      <c r="K65"/>
      <c r="L65"/>
      <c r="M65" s="23">
        <f t="shared" si="4"/>
        <v>-105.56464747250833</v>
      </c>
      <c r="N65" s="23">
        <f t="shared" si="5"/>
        <v>85.84969727783572</v>
      </c>
      <c r="O65" s="23">
        <f t="shared" si="6"/>
        <v>105.56464747250833</v>
      </c>
      <c r="P65" s="23">
        <f t="shared" si="7"/>
        <v>-85.84969727783572</v>
      </c>
      <c r="Q65"/>
    </row>
    <row r="66" spans="1:17" ht="12">
      <c r="A66" t="str">
        <f>scratch!T44</f>
        <v>W3IRS5</v>
      </c>
      <c r="B66">
        <f>scratch!A44</f>
        <v>44216</v>
      </c>
      <c r="C66">
        <f>scratch!E44</f>
        <v>15.476</v>
      </c>
      <c r="D66">
        <f>scratch!K44</f>
        <v>9.7</v>
      </c>
      <c r="E66">
        <f>90-scratch!L44</f>
        <v>43.1</v>
      </c>
      <c r="F66"/>
      <c r="G66"/>
      <c r="H66">
        <f>scratch!O44</f>
        <v>-10.85</v>
      </c>
      <c r="I66">
        <f>scratch!P44</f>
        <v>0</v>
      </c>
      <c r="J66"/>
      <c r="K66"/>
      <c r="L66"/>
      <c r="M66" s="23">
        <f t="shared" si="4"/>
        <v>-105.63637701564878</v>
      </c>
      <c r="N66" s="23">
        <f t="shared" si="5"/>
        <v>85.83636258811701</v>
      </c>
      <c r="O66" s="23">
        <f t="shared" si="6"/>
        <v>105.63637701564878</v>
      </c>
      <c r="P66" s="23">
        <f t="shared" si="7"/>
        <v>-85.83636258811701</v>
      </c>
      <c r="Q66"/>
    </row>
    <row r="67" spans="1:17" ht="12">
      <c r="A67" t="str">
        <f>scratch!T45</f>
        <v>W3IRS5</v>
      </c>
      <c r="B67">
        <f>scratch!A45</f>
        <v>44217</v>
      </c>
      <c r="C67">
        <f>scratch!E45</f>
        <v>15.59</v>
      </c>
      <c r="D67">
        <f>scratch!K45</f>
        <v>8.6</v>
      </c>
      <c r="E67">
        <f>90-scratch!L45</f>
        <v>42.9</v>
      </c>
      <c r="F67"/>
      <c r="G67"/>
      <c r="H67">
        <f>scratch!O45</f>
        <v>-10.85</v>
      </c>
      <c r="I67">
        <f>scratch!P45</f>
        <v>0</v>
      </c>
      <c r="J67"/>
      <c r="K67"/>
      <c r="L67"/>
      <c r="M67" s="23">
        <f t="shared" si="4"/>
        <v>-105.68573044661426</v>
      </c>
      <c r="N67" s="23">
        <f t="shared" si="5"/>
        <v>85.84672311318198</v>
      </c>
      <c r="O67" s="23">
        <f t="shared" si="6"/>
        <v>105.68573044661426</v>
      </c>
      <c r="P67" s="23">
        <f t="shared" si="7"/>
        <v>-85.84672311318198</v>
      </c>
      <c r="Q67"/>
    </row>
    <row r="68" spans="1:17" ht="12">
      <c r="A68" t="str">
        <f>scratch!T46</f>
        <v>W3IRS5</v>
      </c>
      <c r="B68">
        <f>scratch!A46</f>
        <v>44222</v>
      </c>
      <c r="C68">
        <f>scratch!E46</f>
        <v>16.09</v>
      </c>
      <c r="D68">
        <f>scratch!K46</f>
        <v>3.5</v>
      </c>
      <c r="E68">
        <f>90-scratch!L46</f>
        <v>42.1</v>
      </c>
      <c r="F68"/>
      <c r="G68"/>
      <c r="H68">
        <f>scratch!O46</f>
        <v>-10.85</v>
      </c>
      <c r="I68">
        <f>scratch!P46</f>
        <v>0</v>
      </c>
      <c r="J68"/>
      <c r="K68"/>
      <c r="L68"/>
      <c r="M68" s="23">
        <f t="shared" si="4"/>
        <v>-105.88452142945081</v>
      </c>
      <c r="N68" s="23">
        <f t="shared" si="5"/>
        <v>85.90235720912801</v>
      </c>
      <c r="O68" s="23">
        <f t="shared" si="6"/>
        <v>105.88452142945081</v>
      </c>
      <c r="P68" s="23">
        <f t="shared" si="7"/>
        <v>-85.90235720912801</v>
      </c>
      <c r="Q68"/>
    </row>
    <row r="69" spans="1:17" ht="12">
      <c r="A69" t="str">
        <f>scratch!T47</f>
        <v>W3IRS5</v>
      </c>
      <c r="B69">
        <f>scratch!A47</f>
        <v>44223</v>
      </c>
      <c r="C69">
        <f>scratch!E47</f>
        <v>16.206</v>
      </c>
      <c r="D69">
        <f>scratch!K47</f>
        <v>2.3</v>
      </c>
      <c r="E69">
        <f>90-scratch!L47</f>
        <v>42</v>
      </c>
      <c r="F69"/>
      <c r="G69"/>
      <c r="H69">
        <f>scratch!O47</f>
        <v>-10.85</v>
      </c>
      <c r="I69">
        <f>scratch!P47</f>
        <v>0</v>
      </c>
      <c r="J69"/>
      <c r="K69"/>
      <c r="L69"/>
      <c r="M69" s="23">
        <f t="shared" si="4"/>
        <v>-105.91164624779003</v>
      </c>
      <c r="N69" s="23">
        <f t="shared" si="5"/>
        <v>85.93813187626094</v>
      </c>
      <c r="O69" s="23">
        <f t="shared" si="6"/>
        <v>105.91164624779003</v>
      </c>
      <c r="P69" s="23">
        <f t="shared" si="7"/>
        <v>-85.93813187626094</v>
      </c>
      <c r="Q69"/>
    </row>
    <row r="70" spans="1:17" ht="12">
      <c r="A70" t="str">
        <f>scratch!T48</f>
        <v>W3IRS5</v>
      </c>
      <c r="B70">
        <f>scratch!A48</f>
        <v>44224</v>
      </c>
      <c r="C70">
        <f>scratch!E48</f>
        <v>16.322</v>
      </c>
      <c r="D70">
        <f>scratch!K48</f>
        <v>1.1</v>
      </c>
      <c r="E70">
        <f>90-scratch!L48</f>
        <v>42</v>
      </c>
      <c r="F70"/>
      <c r="G70"/>
      <c r="H70">
        <f>scratch!O48</f>
        <v>-10.85</v>
      </c>
      <c r="I70">
        <f>scratch!P48</f>
        <v>0</v>
      </c>
      <c r="J70"/>
      <c r="K70"/>
      <c r="L70"/>
      <c r="M70" s="23">
        <f t="shared" si="4"/>
        <v>-105.91671393979003</v>
      </c>
      <c r="N70" s="23">
        <f t="shared" si="5"/>
        <v>86.00317742626092</v>
      </c>
      <c r="O70" s="23">
        <f t="shared" si="6"/>
        <v>105.91671393979003</v>
      </c>
      <c r="P70" s="23">
        <f t="shared" si="7"/>
        <v>-86.00317742626092</v>
      </c>
      <c r="Q70"/>
    </row>
    <row r="71" spans="1:17" ht="12">
      <c r="A71" t="str">
        <f>scratch!T49</f>
        <v>W3IRS5</v>
      </c>
      <c r="B71">
        <f>scratch!A49</f>
        <v>44225</v>
      </c>
      <c r="C71">
        <f>scratch!E49</f>
        <v>16.438</v>
      </c>
      <c r="D71">
        <f>scratch!K49</f>
        <v>-0.1</v>
      </c>
      <c r="E71">
        <f>90-scratch!L49</f>
        <v>42</v>
      </c>
      <c r="F71"/>
      <c r="G71"/>
      <c r="H71">
        <f>scratch!O49</f>
        <v>-10.85</v>
      </c>
      <c r="I71">
        <f>scratch!P49</f>
        <v>0</v>
      </c>
      <c r="J71"/>
      <c r="K71"/>
      <c r="L71"/>
      <c r="M71" s="23">
        <f t="shared" si="4"/>
        <v>-105.92178163179003</v>
      </c>
      <c r="N71" s="23">
        <f t="shared" si="5"/>
        <v>86.0682229762609</v>
      </c>
      <c r="O71" s="23">
        <f t="shared" si="6"/>
        <v>105.92178163179003</v>
      </c>
      <c r="P71" s="23">
        <f t="shared" si="7"/>
        <v>-86.0682229762609</v>
      </c>
      <c r="Q71"/>
    </row>
    <row r="72" spans="1:17" ht="12">
      <c r="A72" t="str">
        <f>scratch!T50</f>
        <v>NGC253</v>
      </c>
      <c r="B72">
        <f>scratch!A50</f>
        <v>44228</v>
      </c>
      <c r="C72">
        <f>scratch!E50</f>
        <v>16.858</v>
      </c>
      <c r="D72">
        <f>scratch!K50</f>
        <v>215.3</v>
      </c>
      <c r="E72">
        <f>90-scratch!L50</f>
        <v>54</v>
      </c>
      <c r="F72"/>
      <c r="G72"/>
      <c r="H72">
        <f>scratch!O50</f>
        <v>-10.85</v>
      </c>
      <c r="I72">
        <f>scratch!P50</f>
        <v>0</v>
      </c>
      <c r="J72"/>
      <c r="K72"/>
      <c r="L72"/>
      <c r="M72" s="23">
        <f t="shared" si="4"/>
        <v>-103.1959980400601</v>
      </c>
      <c r="N72" s="23">
        <f t="shared" si="5"/>
        <v>87.9454775752895</v>
      </c>
      <c r="O72" s="23">
        <f t="shared" si="6"/>
        <v>103.1959980400601</v>
      </c>
      <c r="P72" s="23">
        <f t="shared" si="7"/>
        <v>-87.9454775752895</v>
      </c>
      <c r="Q72"/>
    </row>
    <row r="73" spans="1:17" ht="12">
      <c r="A73" t="str">
        <f>scratch!T51</f>
        <v>NGC253</v>
      </c>
      <c r="B73">
        <f>scratch!A51</f>
        <v>44229</v>
      </c>
      <c r="C73">
        <f>scratch!E51</f>
        <v>16.974</v>
      </c>
      <c r="D73">
        <f>scratch!K51</f>
        <v>216.8</v>
      </c>
      <c r="E73">
        <f>90-scratch!L51</f>
        <v>54.9</v>
      </c>
      <c r="F73"/>
      <c r="G73"/>
      <c r="H73">
        <f>scratch!O51</f>
        <v>-10.85</v>
      </c>
      <c r="I73">
        <f>scratch!P51</f>
        <v>0</v>
      </c>
      <c r="J73"/>
      <c r="K73"/>
      <c r="L73"/>
      <c r="M73" s="23">
        <f t="shared" si="4"/>
        <v>-102.9873469592001</v>
      </c>
      <c r="N73" s="23">
        <f t="shared" si="5"/>
        <v>87.98155639573739</v>
      </c>
      <c r="O73" s="23">
        <f t="shared" si="6"/>
        <v>102.9873469592001</v>
      </c>
      <c r="P73" s="23">
        <f t="shared" si="7"/>
        <v>-87.98155639573739</v>
      </c>
      <c r="Q73"/>
    </row>
    <row r="74" spans="1:17" ht="12">
      <c r="A74" t="str">
        <f>scratch!T52</f>
        <v>NGC253</v>
      </c>
      <c r="B74">
        <f>scratch!A52</f>
        <v>44230</v>
      </c>
      <c r="C74">
        <f>scratch!E52</f>
        <v>17.088</v>
      </c>
      <c r="D74">
        <f>scratch!K52</f>
        <v>218.3</v>
      </c>
      <c r="E74">
        <f>90-scratch!L52</f>
        <v>55.9</v>
      </c>
      <c r="F74"/>
      <c r="G74"/>
      <c r="H74">
        <f>scratch!O52</f>
        <v>-10.85</v>
      </c>
      <c r="I74">
        <f>scratch!P52</f>
        <v>0</v>
      </c>
      <c r="J74"/>
      <c r="K74"/>
      <c r="L74"/>
      <c r="M74" s="23">
        <f t="shared" si="4"/>
        <v>-102.7535676725871</v>
      </c>
      <c r="N74" s="23">
        <f t="shared" si="5"/>
        <v>87.9884041366842</v>
      </c>
      <c r="O74" s="23">
        <f t="shared" si="6"/>
        <v>102.7535676725871</v>
      </c>
      <c r="P74" s="23">
        <f t="shared" si="7"/>
        <v>-87.9884041366842</v>
      </c>
      <c r="Q74"/>
    </row>
    <row r="75" spans="1:17" ht="12">
      <c r="A75" t="str">
        <f>scratch!T53</f>
        <v>NGC253</v>
      </c>
      <c r="B75">
        <f>scratch!A53</f>
        <v>44231</v>
      </c>
      <c r="C75">
        <f>scratch!E53</f>
        <v>17.21</v>
      </c>
      <c r="D75">
        <f>scratch!K53</f>
        <v>219.8</v>
      </c>
      <c r="E75">
        <f>90-scratch!L53</f>
        <v>57</v>
      </c>
      <c r="F75"/>
      <c r="G75"/>
      <c r="H75">
        <f>scratch!O53</f>
        <v>-10.85</v>
      </c>
      <c r="I75">
        <f>scratch!P53</f>
        <v>0</v>
      </c>
      <c r="J75"/>
      <c r="K75"/>
      <c r="L75"/>
      <c r="M75" s="23">
        <f t="shared" si="4"/>
        <v>-102.49468832345214</v>
      </c>
      <c r="N75" s="23">
        <f t="shared" si="5"/>
        <v>87.96376783239457</v>
      </c>
      <c r="O75" s="23">
        <f t="shared" si="6"/>
        <v>102.49468832345214</v>
      </c>
      <c r="P75" s="23">
        <f t="shared" si="7"/>
        <v>-87.96376783239457</v>
      </c>
      <c r="Q75"/>
    </row>
    <row r="76" spans="1:17" ht="12">
      <c r="A76" t="str">
        <f>scratch!T54</f>
        <v>NGC253</v>
      </c>
      <c r="B76">
        <f>scratch!A54</f>
        <v>44232</v>
      </c>
      <c r="C76">
        <f>scratch!E54</f>
        <v>17.326</v>
      </c>
      <c r="D76">
        <f>scratch!K54</f>
        <v>221.2</v>
      </c>
      <c r="E76">
        <f>90-scratch!L54</f>
        <v>58</v>
      </c>
      <c r="F76"/>
      <c r="G76"/>
      <c r="H76">
        <f>scratch!O54</f>
        <v>-10.85</v>
      </c>
      <c r="I76">
        <f>scratch!P54</f>
        <v>0</v>
      </c>
      <c r="J76"/>
      <c r="K76"/>
      <c r="L76"/>
      <c r="M76" s="23">
        <f t="shared" si="4"/>
        <v>-102.2581353234561</v>
      </c>
      <c r="N76" s="23">
        <f t="shared" si="5"/>
        <v>87.91671466319384</v>
      </c>
      <c r="O76" s="23">
        <f t="shared" si="6"/>
        <v>102.2581353234561</v>
      </c>
      <c r="P76" s="23">
        <f t="shared" si="7"/>
        <v>-87.91671466319384</v>
      </c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 s="2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 s="2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 s="2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 s="2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 s="2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2:16" ht="12">
      <c r="B461" s="27"/>
      <c r="C461" s="22"/>
      <c r="D461" s="23"/>
      <c r="E461" s="23"/>
      <c r="F461" s="23"/>
      <c r="G461" s="23"/>
      <c r="H461" s="24"/>
      <c r="I461" s="24"/>
      <c r="J461" s="22"/>
      <c r="L461" s="22"/>
      <c r="M461" s="23"/>
      <c r="N461" s="23"/>
      <c r="O461" s="23"/>
      <c r="P461" s="23"/>
    </row>
    <row r="462" spans="2:16" ht="12">
      <c r="B462" s="27"/>
      <c r="C462" s="22"/>
      <c r="D462" s="23"/>
      <c r="E462" s="23"/>
      <c r="F462" s="23"/>
      <c r="G462" s="23"/>
      <c r="H462" s="24"/>
      <c r="I462" s="24"/>
      <c r="J462" s="22"/>
      <c r="L462" s="22"/>
      <c r="M462" s="23"/>
      <c r="N462" s="23"/>
      <c r="O462" s="23"/>
      <c r="P462" s="23"/>
    </row>
    <row r="463" spans="2:16" ht="12">
      <c r="B463" s="27"/>
      <c r="C463" s="22"/>
      <c r="D463" s="23"/>
      <c r="E463" s="23"/>
      <c r="F463" s="23"/>
      <c r="G463" s="23"/>
      <c r="H463" s="24"/>
      <c r="I463" s="24"/>
      <c r="J463" s="22"/>
      <c r="L463" s="22"/>
      <c r="M463" s="23"/>
      <c r="N463" s="23"/>
      <c r="O463" s="23"/>
      <c r="P463" s="23"/>
    </row>
    <row r="464" spans="2:16" ht="12">
      <c r="B464" s="27"/>
      <c r="C464" s="22"/>
      <c r="D464" s="23"/>
      <c r="E464" s="23"/>
      <c r="F464" s="23"/>
      <c r="G464" s="23"/>
      <c r="H464" s="24"/>
      <c r="I464" s="24"/>
      <c r="J464" s="22"/>
      <c r="L464" s="22"/>
      <c r="M464" s="23"/>
      <c r="N464" s="23"/>
      <c r="O464" s="23"/>
      <c r="P464" s="23"/>
    </row>
    <row r="465" spans="2:16" ht="12">
      <c r="B465" s="27"/>
      <c r="C465" s="22"/>
      <c r="D465" s="23"/>
      <c r="E465" s="23"/>
      <c r="F465" s="23"/>
      <c r="G465" s="23"/>
      <c r="H465" s="24"/>
      <c r="I465" s="24"/>
      <c r="J465" s="22"/>
      <c r="L465" s="22"/>
      <c r="M465" s="23"/>
      <c r="N465" s="23"/>
      <c r="O465" s="23"/>
      <c r="P465" s="23"/>
    </row>
    <row r="466" spans="2:16" ht="12">
      <c r="B466" s="27"/>
      <c r="C466" s="22"/>
      <c r="D466" s="23"/>
      <c r="E466" s="23"/>
      <c r="F466" s="23"/>
      <c r="G466" s="23"/>
      <c r="H466" s="24"/>
      <c r="I466" s="24"/>
      <c r="J466" s="22"/>
      <c r="L466" s="22"/>
      <c r="M466" s="23"/>
      <c r="N466" s="23"/>
      <c r="O466" s="23"/>
      <c r="P466" s="23"/>
    </row>
    <row r="467" spans="2:16" ht="12">
      <c r="B467" s="27"/>
      <c r="C467" s="22"/>
      <c r="D467" s="23"/>
      <c r="E467" s="23"/>
      <c r="F467" s="23"/>
      <c r="G467" s="23"/>
      <c r="H467" s="24"/>
      <c r="I467" s="24"/>
      <c r="J467" s="22"/>
      <c r="L467" s="22"/>
      <c r="M467" s="23"/>
      <c r="N467" s="23"/>
      <c r="O467" s="23"/>
      <c r="P467" s="23"/>
    </row>
    <row r="468" spans="2:16" ht="12">
      <c r="B468" s="27"/>
      <c r="C468" s="22"/>
      <c r="D468" s="23"/>
      <c r="E468" s="23"/>
      <c r="F468" s="23"/>
      <c r="G468" s="23"/>
      <c r="H468" s="24"/>
      <c r="I468" s="24"/>
      <c r="J468" s="22"/>
      <c r="L468" s="22"/>
      <c r="M468" s="23"/>
      <c r="N468" s="23"/>
      <c r="O468" s="23"/>
      <c r="P468" s="23"/>
    </row>
    <row r="469" spans="2:16" ht="12">
      <c r="B469" s="27"/>
      <c r="C469" s="22"/>
      <c r="D469" s="23"/>
      <c r="E469" s="23"/>
      <c r="F469" s="23"/>
      <c r="G469" s="23"/>
      <c r="H469" s="24"/>
      <c r="I469" s="24"/>
      <c r="J469" s="22"/>
      <c r="L469" s="22"/>
      <c r="M469" s="23"/>
      <c r="N469" s="23"/>
      <c r="O469" s="23"/>
      <c r="P469" s="23"/>
    </row>
    <row r="470" spans="2:16" ht="12">
      <c r="B470" s="27"/>
      <c r="C470" s="22"/>
      <c r="D470" s="23"/>
      <c r="E470" s="23"/>
      <c r="F470" s="23"/>
      <c r="G470" s="23"/>
      <c r="H470" s="24"/>
      <c r="I470" s="24"/>
      <c r="J470" s="22"/>
      <c r="L470" s="22"/>
      <c r="M470" s="23"/>
      <c r="N470" s="23"/>
      <c r="O470" s="23"/>
      <c r="P470" s="23"/>
    </row>
    <row r="471" spans="2:16" ht="12">
      <c r="B471" s="27"/>
      <c r="C471" s="22"/>
      <c r="D471" s="23"/>
      <c r="E471" s="23"/>
      <c r="F471" s="23"/>
      <c r="G471" s="23"/>
      <c r="H471" s="24"/>
      <c r="I471" s="24"/>
      <c r="J471" s="22"/>
      <c r="L471" s="22"/>
      <c r="M471" s="23"/>
      <c r="N471" s="23"/>
      <c r="O471" s="23"/>
      <c r="P471" s="23"/>
    </row>
    <row r="472" spans="2:16" ht="12">
      <c r="B472" s="27"/>
      <c r="C472" s="22"/>
      <c r="D472" s="23"/>
      <c r="E472" s="23"/>
      <c r="F472" s="23"/>
      <c r="G472" s="23"/>
      <c r="H472" s="24"/>
      <c r="I472" s="24"/>
      <c r="J472" s="22"/>
      <c r="L472" s="22"/>
      <c r="M472" s="23"/>
      <c r="N472" s="23"/>
      <c r="O472" s="23"/>
      <c r="P472" s="23"/>
    </row>
    <row r="473" spans="2:16" ht="12">
      <c r="B473" s="27"/>
      <c r="C473" s="22"/>
      <c r="D473" s="23"/>
      <c r="E473" s="23"/>
      <c r="F473" s="23"/>
      <c r="G473" s="23"/>
      <c r="H473" s="24"/>
      <c r="I473" s="24"/>
      <c r="J473" s="22"/>
      <c r="L473" s="22"/>
      <c r="M473" s="23"/>
      <c r="N473" s="23"/>
      <c r="O473" s="23"/>
      <c r="P473" s="23"/>
    </row>
    <row r="474" spans="2:16" ht="12">
      <c r="B474" s="27"/>
      <c r="C474" s="22"/>
      <c r="D474" s="23"/>
      <c r="E474" s="23"/>
      <c r="F474" s="23"/>
      <c r="G474" s="23"/>
      <c r="H474" s="24"/>
      <c r="I474" s="24"/>
      <c r="J474" s="22"/>
      <c r="L474" s="22"/>
      <c r="M474" s="23"/>
      <c r="N474" s="23"/>
      <c r="O474" s="23"/>
      <c r="P474" s="23"/>
    </row>
    <row r="475" spans="2:16" ht="12">
      <c r="B475" s="27"/>
      <c r="C475" s="22"/>
      <c r="D475" s="23"/>
      <c r="E475" s="23"/>
      <c r="F475" s="23"/>
      <c r="G475" s="23"/>
      <c r="H475" s="24"/>
      <c r="I475" s="24"/>
      <c r="J475" s="22"/>
      <c r="L475" s="22"/>
      <c r="M475" s="23"/>
      <c r="N475" s="23"/>
      <c r="O475" s="23"/>
      <c r="P475" s="23"/>
    </row>
    <row r="476" spans="2:16" ht="12">
      <c r="B476" s="27"/>
      <c r="C476" s="22"/>
      <c r="D476" s="23"/>
      <c r="E476" s="23"/>
      <c r="F476" s="23"/>
      <c r="G476" s="23"/>
      <c r="H476" s="24"/>
      <c r="I476" s="24"/>
      <c r="J476" s="22"/>
      <c r="L476" s="22"/>
      <c r="M476" s="23"/>
      <c r="N476" s="23"/>
      <c r="O476" s="23"/>
      <c r="P476" s="23"/>
    </row>
    <row r="477" spans="2:16" ht="12">
      <c r="B477" s="27"/>
      <c r="C477" s="22"/>
      <c r="D477" s="23"/>
      <c r="E477" s="23"/>
      <c r="F477" s="23"/>
      <c r="G477" s="23"/>
      <c r="H477" s="24"/>
      <c r="I477" s="24"/>
      <c r="J477" s="22"/>
      <c r="L477" s="22"/>
      <c r="M477" s="23"/>
      <c r="N477" s="23"/>
      <c r="O477" s="23"/>
      <c r="P477" s="23"/>
    </row>
    <row r="478" spans="2:16" ht="12">
      <c r="B478" s="27"/>
      <c r="C478" s="22"/>
      <c r="D478" s="23"/>
      <c r="E478" s="23"/>
      <c r="F478" s="23"/>
      <c r="G478" s="23"/>
      <c r="H478" s="24"/>
      <c r="I478" s="24"/>
      <c r="J478" s="22"/>
      <c r="L478" s="22"/>
      <c r="M478" s="23"/>
      <c r="N478" s="23"/>
      <c r="O478" s="23"/>
      <c r="P478" s="23"/>
    </row>
    <row r="479" spans="2:16" ht="12">
      <c r="B479" s="27"/>
      <c r="C479" s="22"/>
      <c r="D479" s="23"/>
      <c r="E479" s="23"/>
      <c r="F479" s="23"/>
      <c r="G479" s="23"/>
      <c r="H479" s="24"/>
      <c r="I479" s="24"/>
      <c r="J479" s="22"/>
      <c r="L479" s="22"/>
      <c r="M479" s="23"/>
      <c r="N479" s="23"/>
      <c r="O479" s="23"/>
      <c r="P479" s="23"/>
    </row>
    <row r="480" spans="2:16" ht="12">
      <c r="B480" s="27"/>
      <c r="C480" s="22"/>
      <c r="D480" s="23"/>
      <c r="E480" s="23"/>
      <c r="F480" s="23"/>
      <c r="G480" s="23"/>
      <c r="H480" s="24"/>
      <c r="I480" s="24"/>
      <c r="J480" s="22"/>
      <c r="L480" s="22"/>
      <c r="M480" s="23"/>
      <c r="N480" s="23"/>
      <c r="O480" s="23"/>
      <c r="P480" s="23"/>
    </row>
    <row r="481" spans="2:16" ht="12">
      <c r="B481" s="27"/>
      <c r="C481" s="22"/>
      <c r="D481" s="23"/>
      <c r="E481" s="23"/>
      <c r="F481" s="23"/>
      <c r="G481" s="23"/>
      <c r="H481" s="24"/>
      <c r="I481" s="24"/>
      <c r="J481" s="22"/>
      <c r="L481" s="22"/>
      <c r="M481" s="23"/>
      <c r="N481" s="23"/>
      <c r="O481" s="23"/>
      <c r="P481" s="23"/>
    </row>
    <row r="482" spans="2:16" ht="12">
      <c r="B482" s="27"/>
      <c r="C482" s="22"/>
      <c r="D482" s="23"/>
      <c r="E482" s="23"/>
      <c r="F482" s="23"/>
      <c r="G482" s="23"/>
      <c r="H482" s="24"/>
      <c r="I482" s="24"/>
      <c r="J482" s="22"/>
      <c r="L482" s="22"/>
      <c r="M482" s="23"/>
      <c r="N482" s="23"/>
      <c r="O482" s="23"/>
      <c r="P482" s="23"/>
    </row>
    <row r="483" spans="2:16" ht="12">
      <c r="B483" s="27"/>
      <c r="C483" s="22"/>
      <c r="D483" s="23"/>
      <c r="E483" s="23"/>
      <c r="F483" s="23"/>
      <c r="G483" s="23"/>
      <c r="H483" s="24"/>
      <c r="I483" s="24"/>
      <c r="J483" s="22"/>
      <c r="L483" s="22"/>
      <c r="M483" s="23"/>
      <c r="N483" s="23"/>
      <c r="O483" s="23"/>
      <c r="P483" s="23"/>
    </row>
    <row r="484" spans="2:16" ht="12">
      <c r="B484" s="27"/>
      <c r="C484" s="22"/>
      <c r="D484" s="23"/>
      <c r="E484" s="23"/>
      <c r="F484" s="23"/>
      <c r="G484" s="23"/>
      <c r="H484" s="24"/>
      <c r="I484" s="24"/>
      <c r="J484" s="22"/>
      <c r="L484" s="22"/>
      <c r="M484" s="23"/>
      <c r="N484" s="23"/>
      <c r="O484" s="23"/>
      <c r="P484" s="23"/>
    </row>
    <row r="485" spans="2:16" ht="12">
      <c r="B485" s="27"/>
      <c r="C485" s="22"/>
      <c r="D485" s="23"/>
      <c r="E485" s="23"/>
      <c r="F485" s="23"/>
      <c r="G485" s="23"/>
      <c r="H485" s="24"/>
      <c r="I485" s="24"/>
      <c r="J485" s="22"/>
      <c r="L485" s="22"/>
      <c r="M485" s="23"/>
      <c r="N485" s="23"/>
      <c r="O485" s="23"/>
      <c r="P485" s="23"/>
    </row>
    <row r="486" spans="2:16" ht="12">
      <c r="B486" s="27"/>
      <c r="C486" s="22"/>
      <c r="D486" s="23"/>
      <c r="E486" s="23"/>
      <c r="F486" s="23"/>
      <c r="G486" s="23"/>
      <c r="H486" s="24"/>
      <c r="I486" s="24"/>
      <c r="J486" s="22"/>
      <c r="L486" s="22"/>
      <c r="M486" s="23"/>
      <c r="N486" s="23"/>
      <c r="O486" s="23"/>
      <c r="P486" s="23"/>
    </row>
    <row r="487" spans="2:16" ht="12">
      <c r="B487" s="27"/>
      <c r="C487" s="22"/>
      <c r="D487" s="23"/>
      <c r="E487" s="23"/>
      <c r="F487" s="23"/>
      <c r="G487" s="23"/>
      <c r="H487" s="24"/>
      <c r="I487" s="24"/>
      <c r="J487" s="22"/>
      <c r="L487" s="22"/>
      <c r="M487" s="23"/>
      <c r="N487" s="23"/>
      <c r="O487" s="23"/>
      <c r="P487" s="23"/>
    </row>
    <row r="488" spans="2:16" ht="12">
      <c r="B488" s="27"/>
      <c r="C488" s="22"/>
      <c r="D488" s="23"/>
      <c r="E488" s="23"/>
      <c r="F488" s="23"/>
      <c r="G488" s="23"/>
      <c r="H488" s="24"/>
      <c r="I488" s="24"/>
      <c r="J488" s="22"/>
      <c r="L488" s="22"/>
      <c r="M488" s="23"/>
      <c r="N488" s="23"/>
      <c r="O488" s="23"/>
      <c r="P488" s="23"/>
    </row>
    <row r="489" spans="2:16" ht="12">
      <c r="B489" s="27"/>
      <c r="C489" s="22"/>
      <c r="D489" s="23"/>
      <c r="E489" s="23"/>
      <c r="F489" s="23"/>
      <c r="G489" s="23"/>
      <c r="H489" s="24"/>
      <c r="I489" s="24"/>
      <c r="J489" s="22"/>
      <c r="L489" s="22"/>
      <c r="M489" s="23"/>
      <c r="N489" s="23"/>
      <c r="O489" s="23"/>
      <c r="P489" s="23"/>
    </row>
    <row r="490" spans="2:16" ht="12">
      <c r="B490" s="27"/>
      <c r="C490" s="22"/>
      <c r="D490" s="23"/>
      <c r="E490" s="23"/>
      <c r="F490" s="23"/>
      <c r="G490" s="23"/>
      <c r="H490" s="24"/>
      <c r="I490" s="24"/>
      <c r="J490" s="22"/>
      <c r="L490" s="22"/>
      <c r="M490" s="23"/>
      <c r="N490" s="23"/>
      <c r="O490" s="23"/>
      <c r="P490" s="23"/>
    </row>
    <row r="491" spans="2:16" ht="12">
      <c r="B491" s="27"/>
      <c r="C491" s="22"/>
      <c r="D491" s="23"/>
      <c r="E491" s="23"/>
      <c r="F491" s="23"/>
      <c r="G491" s="23"/>
      <c r="H491" s="24"/>
      <c r="I491" s="24"/>
      <c r="J491" s="22"/>
      <c r="L491" s="22"/>
      <c r="M491" s="23"/>
      <c r="N491" s="23"/>
      <c r="O491" s="23"/>
      <c r="P491" s="23"/>
    </row>
    <row r="492" spans="2:16" ht="12">
      <c r="B492" s="27"/>
      <c r="C492" s="22"/>
      <c r="D492" s="23"/>
      <c r="E492" s="23"/>
      <c r="F492" s="23"/>
      <c r="G492" s="23"/>
      <c r="H492" s="24"/>
      <c r="I492" s="24"/>
      <c r="J492" s="22"/>
      <c r="L492" s="22"/>
      <c r="M492" s="23"/>
      <c r="N492" s="23"/>
      <c r="O492" s="23"/>
      <c r="P492" s="23"/>
    </row>
    <row r="493" spans="2:16" ht="12">
      <c r="B493" s="27"/>
      <c r="C493" s="22"/>
      <c r="D493" s="23"/>
      <c r="E493" s="23"/>
      <c r="F493" s="23"/>
      <c r="G493" s="23"/>
      <c r="H493" s="24"/>
      <c r="I493" s="24"/>
      <c r="J493" s="22"/>
      <c r="L493" s="22"/>
      <c r="M493" s="23"/>
      <c r="N493" s="23"/>
      <c r="O493" s="23"/>
      <c r="P493" s="23"/>
    </row>
    <row r="494" spans="2:16" ht="12">
      <c r="B494" s="27"/>
      <c r="C494" s="22"/>
      <c r="D494" s="23"/>
      <c r="E494" s="23"/>
      <c r="F494" s="23"/>
      <c r="G494" s="23"/>
      <c r="H494" s="24"/>
      <c r="I494" s="24"/>
      <c r="J494" s="22"/>
      <c r="L494" s="22"/>
      <c r="M494" s="23"/>
      <c r="N494" s="23"/>
      <c r="O494" s="23"/>
      <c r="P494" s="23"/>
    </row>
    <row r="495" spans="2:16" ht="12">
      <c r="B495" s="27"/>
      <c r="C495" s="22"/>
      <c r="D495" s="23"/>
      <c r="E495" s="23"/>
      <c r="F495" s="23"/>
      <c r="G495" s="23"/>
      <c r="H495" s="24"/>
      <c r="I495" s="24"/>
      <c r="J495" s="22"/>
      <c r="L495" s="22"/>
      <c r="M495" s="23"/>
      <c r="N495" s="23"/>
      <c r="O495" s="23"/>
      <c r="P495" s="23"/>
    </row>
    <row r="496" spans="2:16" ht="12">
      <c r="B496" s="27"/>
      <c r="C496" s="22"/>
      <c r="D496" s="23"/>
      <c r="E496" s="23"/>
      <c r="F496" s="23"/>
      <c r="G496" s="23"/>
      <c r="H496" s="24"/>
      <c r="I496" s="24"/>
      <c r="J496" s="22"/>
      <c r="L496" s="22"/>
      <c r="M496" s="23"/>
      <c r="N496" s="23"/>
      <c r="O496" s="23"/>
      <c r="P496" s="23"/>
    </row>
    <row r="497" spans="2:16" ht="12">
      <c r="B497" s="27"/>
      <c r="C497" s="22"/>
      <c r="D497" s="23"/>
      <c r="E497" s="23"/>
      <c r="F497" s="23"/>
      <c r="G497" s="23"/>
      <c r="H497" s="24"/>
      <c r="I497" s="24"/>
      <c r="J497" s="22"/>
      <c r="L497" s="22"/>
      <c r="M497" s="23"/>
      <c r="N497" s="23"/>
      <c r="O497" s="23"/>
      <c r="P497" s="23"/>
    </row>
    <row r="498" spans="2:16" ht="12">
      <c r="B498" s="27"/>
      <c r="C498" s="22"/>
      <c r="D498" s="23"/>
      <c r="E498" s="23"/>
      <c r="F498" s="23"/>
      <c r="G498" s="23"/>
      <c r="H498" s="24"/>
      <c r="I498" s="24"/>
      <c r="J498" s="22"/>
      <c r="L498" s="22"/>
      <c r="M498" s="23"/>
      <c r="N498" s="23"/>
      <c r="O498" s="23"/>
      <c r="P498" s="23"/>
    </row>
    <row r="499" spans="2:16" ht="12">
      <c r="B499" s="27"/>
      <c r="C499" s="22"/>
      <c r="D499" s="23"/>
      <c r="E499" s="23"/>
      <c r="F499" s="23"/>
      <c r="G499" s="23"/>
      <c r="H499" s="24"/>
      <c r="I499" s="24"/>
      <c r="J499" s="22"/>
      <c r="L499" s="22"/>
      <c r="M499" s="23"/>
      <c r="N499" s="23"/>
      <c r="O499" s="23"/>
      <c r="P499" s="23"/>
    </row>
    <row r="500" spans="2:16" ht="12">
      <c r="B500" s="27"/>
      <c r="C500" s="22"/>
      <c r="D500" s="23"/>
      <c r="E500" s="23"/>
      <c r="F500" s="23"/>
      <c r="G500" s="23"/>
      <c r="H500" s="24"/>
      <c r="I500" s="24"/>
      <c r="J500" s="22"/>
      <c r="L500" s="22"/>
      <c r="M500" s="23"/>
      <c r="N500" s="23"/>
      <c r="O500" s="23"/>
      <c r="P500" s="23"/>
    </row>
    <row r="501" spans="2:16" ht="12">
      <c r="B501" s="27"/>
      <c r="C501" s="22"/>
      <c r="D501" s="23"/>
      <c r="E501" s="23"/>
      <c r="F501" s="23"/>
      <c r="G501" s="23"/>
      <c r="H501" s="24"/>
      <c r="I501" s="24"/>
      <c r="J501" s="22"/>
      <c r="L501" s="22"/>
      <c r="M501" s="23"/>
      <c r="N501" s="23"/>
      <c r="O501" s="23"/>
      <c r="P501" s="23"/>
    </row>
    <row r="502" spans="2:16" ht="12">
      <c r="B502" s="27"/>
      <c r="C502" s="22"/>
      <c r="D502" s="23"/>
      <c r="E502" s="23"/>
      <c r="F502" s="23"/>
      <c r="G502" s="23"/>
      <c r="H502" s="24"/>
      <c r="I502" s="24"/>
      <c r="J502" s="22"/>
      <c r="L502" s="22"/>
      <c r="M502" s="23"/>
      <c r="N502" s="23"/>
      <c r="O502" s="23"/>
      <c r="P502" s="23"/>
    </row>
    <row r="503" spans="2:16" ht="12">
      <c r="B503" s="27"/>
      <c r="C503" s="22"/>
      <c r="D503" s="23"/>
      <c r="E503" s="23"/>
      <c r="F503" s="23"/>
      <c r="G503" s="23"/>
      <c r="H503" s="24"/>
      <c r="I503" s="24"/>
      <c r="J503" s="22"/>
      <c r="L503" s="22"/>
      <c r="M503" s="23"/>
      <c r="N503" s="23"/>
      <c r="O503" s="23"/>
      <c r="P503" s="23"/>
    </row>
    <row r="504" spans="2:16" ht="12">
      <c r="B504" s="27"/>
      <c r="C504" s="22"/>
      <c r="D504" s="23"/>
      <c r="E504" s="23"/>
      <c r="F504" s="23"/>
      <c r="G504" s="23"/>
      <c r="H504" s="24"/>
      <c r="I504" s="24"/>
      <c r="J504" s="22"/>
      <c r="L504" s="22"/>
      <c r="M504" s="23"/>
      <c r="N504" s="23"/>
      <c r="O504" s="23"/>
      <c r="P504" s="23"/>
    </row>
    <row r="505" spans="2:16" ht="12">
      <c r="B505" s="27"/>
      <c r="C505" s="22"/>
      <c r="D505" s="23"/>
      <c r="E505" s="23"/>
      <c r="F505" s="23"/>
      <c r="G505" s="23"/>
      <c r="H505" s="24"/>
      <c r="I505" s="24"/>
      <c r="J505" s="22"/>
      <c r="L505" s="22"/>
      <c r="M505" s="23"/>
      <c r="N505" s="23"/>
      <c r="O505" s="23"/>
      <c r="P505" s="23"/>
    </row>
    <row r="506" spans="2:16" ht="12">
      <c r="B506" s="27"/>
      <c r="C506" s="22"/>
      <c r="D506" s="23"/>
      <c r="E506" s="23"/>
      <c r="F506" s="23"/>
      <c r="G506" s="23"/>
      <c r="H506" s="24"/>
      <c r="I506" s="24"/>
      <c r="J506" s="22"/>
      <c r="L506" s="22"/>
      <c r="M506" s="23"/>
      <c r="N506" s="23"/>
      <c r="O506" s="23"/>
      <c r="P506" s="23"/>
    </row>
    <row r="507" spans="2:16" ht="12">
      <c r="B507" s="27"/>
      <c r="C507" s="22"/>
      <c r="D507" s="23"/>
      <c r="E507" s="23"/>
      <c r="F507" s="23"/>
      <c r="G507" s="23"/>
      <c r="H507" s="24"/>
      <c r="I507" s="24"/>
      <c r="J507" s="22"/>
      <c r="L507" s="22"/>
      <c r="M507" s="23"/>
      <c r="N507" s="23"/>
      <c r="O507" s="23"/>
      <c r="P507" s="23"/>
    </row>
    <row r="508" spans="2:16" ht="12">
      <c r="B508" s="27"/>
      <c r="C508" s="22"/>
      <c r="D508" s="23"/>
      <c r="E508" s="23"/>
      <c r="F508" s="23"/>
      <c r="G508" s="23"/>
      <c r="H508" s="24"/>
      <c r="I508" s="24"/>
      <c r="J508" s="22"/>
      <c r="L508" s="22"/>
      <c r="M508" s="23"/>
      <c r="N508" s="23"/>
      <c r="O508" s="23"/>
      <c r="P508" s="23"/>
    </row>
    <row r="509" spans="2:16" ht="12">
      <c r="B509" s="27"/>
      <c r="C509" s="22"/>
      <c r="D509" s="23"/>
      <c r="E509" s="23"/>
      <c r="F509" s="23"/>
      <c r="G509" s="23"/>
      <c r="H509" s="24"/>
      <c r="I509" s="24"/>
      <c r="J509" s="22"/>
      <c r="L509" s="22"/>
      <c r="M509" s="23"/>
      <c r="N509" s="23"/>
      <c r="O509" s="23"/>
      <c r="P509" s="23"/>
    </row>
    <row r="510" spans="2:16" ht="12">
      <c r="B510" s="27"/>
      <c r="C510" s="22"/>
      <c r="D510" s="23"/>
      <c r="E510" s="23"/>
      <c r="F510" s="23"/>
      <c r="G510" s="23"/>
      <c r="H510" s="24"/>
      <c r="I510" s="24"/>
      <c r="J510" s="22"/>
      <c r="L510" s="22"/>
      <c r="M510" s="23"/>
      <c r="N510" s="23"/>
      <c r="O510" s="23"/>
      <c r="P510" s="23"/>
    </row>
    <row r="511" spans="2:16" ht="12">
      <c r="B511" s="27"/>
      <c r="C511" s="22"/>
      <c r="D511" s="23"/>
      <c r="E511" s="23"/>
      <c r="F511" s="23"/>
      <c r="G511" s="23"/>
      <c r="H511" s="24"/>
      <c r="I511" s="24"/>
      <c r="J511" s="22"/>
      <c r="L511" s="22"/>
      <c r="M511" s="23"/>
      <c r="N511" s="23"/>
      <c r="O511" s="23"/>
      <c r="P511" s="23"/>
    </row>
    <row r="512" spans="2:16" ht="12">
      <c r="B512" s="27"/>
      <c r="C512" s="22"/>
      <c r="D512" s="23"/>
      <c r="E512" s="23"/>
      <c r="F512" s="23"/>
      <c r="G512" s="23"/>
      <c r="H512" s="24"/>
      <c r="I512" s="24"/>
      <c r="J512" s="22"/>
      <c r="L512" s="22"/>
      <c r="M512" s="23"/>
      <c r="N512" s="23"/>
      <c r="O512" s="23"/>
      <c r="P512" s="23"/>
    </row>
    <row r="513" spans="2:16" ht="12">
      <c r="B513" s="27"/>
      <c r="C513" s="22"/>
      <c r="D513" s="23"/>
      <c r="E513" s="23"/>
      <c r="F513" s="23"/>
      <c r="G513" s="23"/>
      <c r="H513" s="24"/>
      <c r="I513" s="24"/>
      <c r="J513" s="22"/>
      <c r="L513" s="22"/>
      <c r="M513" s="23"/>
      <c r="N513" s="23"/>
      <c r="O513" s="23"/>
      <c r="P513" s="23"/>
    </row>
    <row r="514" spans="2:16" ht="12">
      <c r="B514" s="27"/>
      <c r="C514" s="22"/>
      <c r="D514" s="23"/>
      <c r="E514" s="23"/>
      <c r="F514" s="23"/>
      <c r="G514" s="23"/>
      <c r="H514" s="24"/>
      <c r="I514" s="24"/>
      <c r="J514" s="22"/>
      <c r="L514" s="22"/>
      <c r="M514" s="23"/>
      <c r="N514" s="23"/>
      <c r="O514" s="23"/>
      <c r="P514" s="23"/>
    </row>
    <row r="515" spans="2:16" ht="12">
      <c r="B515" s="27"/>
      <c r="C515" s="22"/>
      <c r="D515" s="23"/>
      <c r="E515" s="23"/>
      <c r="F515" s="23"/>
      <c r="G515" s="23"/>
      <c r="H515" s="24"/>
      <c r="I515" s="24"/>
      <c r="J515" s="22"/>
      <c r="L515" s="22"/>
      <c r="M515" s="23"/>
      <c r="N515" s="23"/>
      <c r="O515" s="23"/>
      <c r="P515" s="23"/>
    </row>
    <row r="516" spans="2:16" ht="12">
      <c r="B516" s="27"/>
      <c r="C516" s="22"/>
      <c r="D516" s="23"/>
      <c r="E516" s="23"/>
      <c r="F516" s="23"/>
      <c r="G516" s="23"/>
      <c r="H516" s="24"/>
      <c r="I516" s="24"/>
      <c r="J516" s="22"/>
      <c r="L516" s="22"/>
      <c r="M516" s="23"/>
      <c r="N516" s="23"/>
      <c r="O516" s="23"/>
      <c r="P516" s="23"/>
    </row>
    <row r="517" spans="2:16" ht="12">
      <c r="B517" s="27"/>
      <c r="C517" s="22"/>
      <c r="D517" s="23"/>
      <c r="E517" s="23"/>
      <c r="F517" s="23"/>
      <c r="G517" s="23"/>
      <c r="H517" s="24"/>
      <c r="I517" s="24"/>
      <c r="J517" s="22"/>
      <c r="L517" s="22"/>
      <c r="M517" s="23"/>
      <c r="N517" s="23"/>
      <c r="O517" s="23"/>
      <c r="P517" s="23"/>
    </row>
    <row r="518" spans="2:16" ht="12">
      <c r="B518" s="27"/>
      <c r="C518" s="22"/>
      <c r="D518" s="23"/>
      <c r="E518" s="23"/>
      <c r="F518" s="23"/>
      <c r="G518" s="23"/>
      <c r="H518" s="24"/>
      <c r="I518" s="24"/>
      <c r="J518" s="22"/>
      <c r="L518" s="22"/>
      <c r="M518" s="23"/>
      <c r="N518" s="23"/>
      <c r="O518" s="23"/>
      <c r="P518" s="23"/>
    </row>
    <row r="519" spans="2:16" ht="12">
      <c r="B519" s="27"/>
      <c r="C519" s="22"/>
      <c r="D519" s="23"/>
      <c r="E519" s="23"/>
      <c r="F519" s="23"/>
      <c r="G519" s="23"/>
      <c r="H519" s="24"/>
      <c r="I519" s="24"/>
      <c r="J519" s="22"/>
      <c r="L519" s="22"/>
      <c r="M519" s="23"/>
      <c r="N519" s="23"/>
      <c r="O519" s="23"/>
      <c r="P519" s="23"/>
    </row>
    <row r="520" spans="2:16" ht="12">
      <c r="B520" s="27"/>
      <c r="C520" s="22"/>
      <c r="D520" s="23"/>
      <c r="E520" s="23"/>
      <c r="F520" s="23"/>
      <c r="G520" s="23"/>
      <c r="H520" s="24"/>
      <c r="I520" s="24"/>
      <c r="J520" s="22"/>
      <c r="L520" s="22"/>
      <c r="M520" s="23"/>
      <c r="N520" s="23"/>
      <c r="O520" s="23"/>
      <c r="P520" s="23"/>
    </row>
    <row r="521" spans="2:16" ht="12">
      <c r="B521" s="27"/>
      <c r="C521" s="22"/>
      <c r="D521" s="23"/>
      <c r="E521" s="23"/>
      <c r="F521" s="23"/>
      <c r="G521" s="23"/>
      <c r="H521" s="24"/>
      <c r="I521" s="24"/>
      <c r="J521" s="22"/>
      <c r="L521" s="22"/>
      <c r="M521" s="23"/>
      <c r="N521" s="23"/>
      <c r="O521" s="23"/>
      <c r="P521" s="23"/>
    </row>
    <row r="522" spans="2:16" ht="12">
      <c r="B522" s="27"/>
      <c r="C522" s="22"/>
      <c r="D522" s="23"/>
      <c r="E522" s="23"/>
      <c r="F522" s="23"/>
      <c r="G522" s="23"/>
      <c r="H522" s="24"/>
      <c r="I522" s="24"/>
      <c r="J522" s="22"/>
      <c r="L522" s="22"/>
      <c r="M522" s="23"/>
      <c r="N522" s="23"/>
      <c r="O522" s="23"/>
      <c r="P522" s="23"/>
    </row>
    <row r="523" spans="2:16" ht="12">
      <c r="B523" s="27"/>
      <c r="C523" s="22"/>
      <c r="D523" s="23"/>
      <c r="E523" s="23"/>
      <c r="F523" s="23"/>
      <c r="G523" s="23"/>
      <c r="H523" s="24"/>
      <c r="I523" s="24"/>
      <c r="J523" s="22"/>
      <c r="L523" s="22"/>
      <c r="M523" s="23"/>
      <c r="N523" s="23"/>
      <c r="O523" s="23"/>
      <c r="P523" s="23"/>
    </row>
    <row r="524" spans="2:16" ht="12">
      <c r="B524" s="27"/>
      <c r="C524" s="22"/>
      <c r="D524" s="23"/>
      <c r="E524" s="23"/>
      <c r="F524" s="23"/>
      <c r="G524" s="23"/>
      <c r="H524" s="24"/>
      <c r="I524" s="24"/>
      <c r="J524" s="22"/>
      <c r="L524" s="22"/>
      <c r="M524" s="23"/>
      <c r="N524" s="23"/>
      <c r="O524" s="23"/>
      <c r="P524" s="23"/>
    </row>
    <row r="525" spans="2:16" ht="12">
      <c r="B525" s="27"/>
      <c r="C525" s="22"/>
      <c r="D525" s="23"/>
      <c r="E525" s="23"/>
      <c r="F525" s="23"/>
      <c r="G525" s="23"/>
      <c r="H525" s="24"/>
      <c r="I525" s="24"/>
      <c r="J525" s="22"/>
      <c r="L525" s="22"/>
      <c r="M525" s="23"/>
      <c r="N525" s="23"/>
      <c r="O525" s="23"/>
      <c r="P525" s="23"/>
    </row>
    <row r="526" spans="2:16" ht="12">
      <c r="B526" s="27"/>
      <c r="C526" s="22"/>
      <c r="D526" s="23"/>
      <c r="E526" s="23"/>
      <c r="F526" s="23"/>
      <c r="G526" s="23"/>
      <c r="H526" s="24"/>
      <c r="I526" s="24"/>
      <c r="J526" s="22"/>
      <c r="L526" s="22"/>
      <c r="M526" s="23"/>
      <c r="N526" s="23"/>
      <c r="O526" s="23"/>
      <c r="P526" s="23"/>
    </row>
    <row r="527" spans="2:16" ht="12">
      <c r="B527" s="27"/>
      <c r="C527" s="22"/>
      <c r="D527" s="23"/>
      <c r="E527" s="23"/>
      <c r="F527" s="23"/>
      <c r="G527" s="23"/>
      <c r="H527" s="24"/>
      <c r="I527" s="24"/>
      <c r="J527" s="22"/>
      <c r="L527" s="22"/>
      <c r="M527" s="23"/>
      <c r="N527" s="23"/>
      <c r="O527" s="23"/>
      <c r="P527" s="23"/>
    </row>
    <row r="528" spans="2:16" ht="12">
      <c r="B528" s="27"/>
      <c r="C528" s="22"/>
      <c r="D528" s="23"/>
      <c r="E528" s="23"/>
      <c r="F528" s="23"/>
      <c r="G528" s="23"/>
      <c r="H528" s="24"/>
      <c r="I528" s="24"/>
      <c r="J528" s="22"/>
      <c r="L528" s="22"/>
      <c r="M528" s="23"/>
      <c r="N528" s="23"/>
      <c r="O528" s="23"/>
      <c r="P528" s="23"/>
    </row>
    <row r="529" spans="2:16" ht="12">
      <c r="B529" s="27"/>
      <c r="C529" s="22"/>
      <c r="D529" s="23"/>
      <c r="E529" s="23"/>
      <c r="F529" s="23"/>
      <c r="G529" s="23"/>
      <c r="H529" s="24"/>
      <c r="I529" s="24"/>
      <c r="J529" s="22"/>
      <c r="L529" s="22"/>
      <c r="M529" s="23"/>
      <c r="N529" s="23"/>
      <c r="O529" s="23"/>
      <c r="P529" s="23"/>
    </row>
    <row r="530" spans="2:16" ht="12">
      <c r="B530" s="27"/>
      <c r="C530" s="22"/>
      <c r="D530" s="23"/>
      <c r="E530" s="23"/>
      <c r="F530" s="23"/>
      <c r="G530" s="23"/>
      <c r="H530" s="24"/>
      <c r="I530" s="24"/>
      <c r="J530" s="22"/>
      <c r="L530" s="22"/>
      <c r="M530" s="23"/>
      <c r="N530" s="23"/>
      <c r="O530" s="23"/>
      <c r="P530" s="23"/>
    </row>
    <row r="531" spans="2:16" ht="12">
      <c r="B531" s="27"/>
      <c r="C531" s="22"/>
      <c r="D531" s="23"/>
      <c r="E531" s="23"/>
      <c r="F531" s="23"/>
      <c r="G531" s="23"/>
      <c r="H531" s="24"/>
      <c r="I531" s="24"/>
      <c r="J531" s="22"/>
      <c r="L531" s="22"/>
      <c r="M531" s="23"/>
      <c r="N531" s="23"/>
      <c r="O531" s="23"/>
      <c r="P531" s="23"/>
    </row>
    <row r="532" spans="2:16" ht="12">
      <c r="B532" s="27"/>
      <c r="C532" s="22"/>
      <c r="D532" s="23"/>
      <c r="E532" s="23"/>
      <c r="F532" s="23"/>
      <c r="G532" s="23"/>
      <c r="H532" s="24"/>
      <c r="I532" s="24"/>
      <c r="J532" s="22"/>
      <c r="L532" s="22"/>
      <c r="M532" s="23"/>
      <c r="N532" s="23"/>
      <c r="O532" s="23"/>
      <c r="P532" s="23"/>
    </row>
    <row r="533" spans="2:16" ht="12">
      <c r="B533" s="27"/>
      <c r="C533" s="22"/>
      <c r="D533" s="23"/>
      <c r="E533" s="23"/>
      <c r="F533" s="23"/>
      <c r="G533" s="23"/>
      <c r="H533" s="24"/>
      <c r="I533" s="24"/>
      <c r="J533" s="22"/>
      <c r="L533" s="22"/>
      <c r="M533" s="23"/>
      <c r="N533" s="23"/>
      <c r="O533" s="23"/>
      <c r="P533" s="23"/>
    </row>
    <row r="534" spans="2:16" ht="12">
      <c r="B534" s="27"/>
      <c r="C534" s="22"/>
      <c r="D534" s="23"/>
      <c r="E534" s="23"/>
      <c r="F534" s="23"/>
      <c r="G534" s="23"/>
      <c r="H534" s="24"/>
      <c r="I534" s="24"/>
      <c r="J534" s="22"/>
      <c r="L534" s="22"/>
      <c r="M534" s="23"/>
      <c r="N534" s="23"/>
      <c r="O534" s="23"/>
      <c r="P534" s="23"/>
    </row>
    <row r="535" spans="2:16" ht="12">
      <c r="B535" s="27"/>
      <c r="C535" s="22"/>
      <c r="D535" s="23"/>
      <c r="E535" s="23"/>
      <c r="F535" s="23"/>
      <c r="G535" s="23"/>
      <c r="H535" s="24"/>
      <c r="I535" s="24"/>
      <c r="J535" s="22"/>
      <c r="L535" s="22"/>
      <c r="M535" s="23"/>
      <c r="N535" s="23"/>
      <c r="O535" s="23"/>
      <c r="P535" s="23"/>
    </row>
    <row r="536" spans="2:16" ht="12">
      <c r="B536" s="27"/>
      <c r="C536" s="22"/>
      <c r="D536" s="23"/>
      <c r="E536" s="23"/>
      <c r="F536" s="23"/>
      <c r="G536" s="23"/>
      <c r="H536" s="24"/>
      <c r="I536" s="24"/>
      <c r="J536" s="22"/>
      <c r="L536" s="22"/>
      <c r="M536" s="23"/>
      <c r="N536" s="23"/>
      <c r="O536" s="23"/>
      <c r="P536" s="23"/>
    </row>
    <row r="537" spans="2:16" ht="12">
      <c r="B537" s="27"/>
      <c r="C537" s="22"/>
      <c r="D537" s="23"/>
      <c r="E537" s="23"/>
      <c r="F537" s="23"/>
      <c r="G537" s="23"/>
      <c r="H537" s="24"/>
      <c r="I537" s="24"/>
      <c r="J537" s="22"/>
      <c r="L537" s="22"/>
      <c r="M537" s="23"/>
      <c r="N537" s="23"/>
      <c r="O537" s="23"/>
      <c r="P537" s="23"/>
    </row>
    <row r="538" spans="2:16" ht="12">
      <c r="B538" s="27"/>
      <c r="C538" s="22"/>
      <c r="D538" s="23"/>
      <c r="E538" s="23"/>
      <c r="F538" s="23"/>
      <c r="G538" s="23"/>
      <c r="H538" s="24"/>
      <c r="I538" s="24"/>
      <c r="J538" s="22"/>
      <c r="L538" s="22"/>
      <c r="M538" s="23"/>
      <c r="N538" s="23"/>
      <c r="O538" s="23"/>
      <c r="P538" s="23"/>
    </row>
    <row r="539" spans="2:16" ht="12">
      <c r="B539" s="27"/>
      <c r="C539" s="22"/>
      <c r="D539" s="23"/>
      <c r="E539" s="23"/>
      <c r="F539" s="23"/>
      <c r="G539" s="23"/>
      <c r="H539" s="24"/>
      <c r="I539" s="24"/>
      <c r="J539" s="22"/>
      <c r="L539" s="22"/>
      <c r="M539" s="23"/>
      <c r="N539" s="23"/>
      <c r="O539" s="23"/>
      <c r="P539" s="23"/>
    </row>
    <row r="540" spans="2:16" ht="12">
      <c r="B540" s="27"/>
      <c r="C540" s="22"/>
      <c r="D540" s="23"/>
      <c r="E540" s="23"/>
      <c r="F540" s="23"/>
      <c r="G540" s="23"/>
      <c r="H540" s="24"/>
      <c r="I540" s="24"/>
      <c r="J540" s="22"/>
      <c r="L540" s="22"/>
      <c r="M540" s="23"/>
      <c r="N540" s="23"/>
      <c r="O540" s="23"/>
      <c r="P540" s="23"/>
    </row>
    <row r="541" spans="2:16" ht="12">
      <c r="B541" s="27"/>
      <c r="C541" s="22"/>
      <c r="D541" s="23"/>
      <c r="E541" s="23"/>
      <c r="F541" s="23"/>
      <c r="G541" s="23"/>
      <c r="H541" s="24"/>
      <c r="I541" s="24"/>
      <c r="J541" s="22"/>
      <c r="L541" s="22"/>
      <c r="M541" s="23"/>
      <c r="N541" s="23"/>
      <c r="O541" s="23"/>
      <c r="P541" s="23"/>
    </row>
    <row r="542" spans="2:16" ht="12">
      <c r="B542" s="27"/>
      <c r="C542" s="22"/>
      <c r="D542" s="23"/>
      <c r="E542" s="23"/>
      <c r="F542" s="23"/>
      <c r="G542" s="23"/>
      <c r="H542" s="24"/>
      <c r="I542" s="24"/>
      <c r="J542" s="22"/>
      <c r="L542" s="22"/>
      <c r="M542" s="23"/>
      <c r="N542" s="23"/>
      <c r="O542" s="23"/>
      <c r="P542" s="23"/>
    </row>
    <row r="543" spans="2:16" ht="12">
      <c r="B543" s="27"/>
      <c r="C543" s="22"/>
      <c r="D543" s="23"/>
      <c r="E543" s="23"/>
      <c r="F543" s="23"/>
      <c r="G543" s="23"/>
      <c r="H543" s="24"/>
      <c r="I543" s="24"/>
      <c r="J543" s="22"/>
      <c r="L543" s="22"/>
      <c r="M543" s="23"/>
      <c r="N543" s="23"/>
      <c r="O543" s="23"/>
      <c r="P543" s="23"/>
    </row>
    <row r="544" spans="2:16" ht="12">
      <c r="B544" s="27"/>
      <c r="C544" s="22"/>
      <c r="D544" s="23"/>
      <c r="E544" s="23"/>
      <c r="F544" s="23"/>
      <c r="G544" s="23"/>
      <c r="H544" s="24"/>
      <c r="I544" s="24"/>
      <c r="J544" s="22"/>
      <c r="L544" s="22"/>
      <c r="M544" s="23"/>
      <c r="N544" s="23"/>
      <c r="O544" s="23"/>
      <c r="P544" s="23"/>
    </row>
    <row r="545" spans="2:16" ht="12">
      <c r="B545" s="27"/>
      <c r="C545" s="22"/>
      <c r="D545" s="23"/>
      <c r="E545" s="23"/>
      <c r="F545" s="23"/>
      <c r="G545" s="23"/>
      <c r="H545" s="24"/>
      <c r="I545" s="24"/>
      <c r="J545" s="22"/>
      <c r="L545" s="22"/>
      <c r="M545" s="23"/>
      <c r="N545" s="23"/>
      <c r="O545" s="23"/>
      <c r="P545" s="23"/>
    </row>
    <row r="546" spans="2:16" ht="12">
      <c r="B546" s="27"/>
      <c r="C546" s="22"/>
      <c r="D546" s="23"/>
      <c r="E546" s="23"/>
      <c r="F546" s="23"/>
      <c r="G546" s="23"/>
      <c r="H546" s="24"/>
      <c r="I546" s="24"/>
      <c r="J546" s="22"/>
      <c r="L546" s="22"/>
      <c r="M546" s="23"/>
      <c r="N546" s="23"/>
      <c r="O546" s="23"/>
      <c r="P546" s="23"/>
    </row>
    <row r="547" spans="2:16" ht="12">
      <c r="B547" s="27"/>
      <c r="C547" s="22"/>
      <c r="D547" s="23"/>
      <c r="E547" s="23"/>
      <c r="F547" s="23"/>
      <c r="G547" s="23"/>
      <c r="H547" s="24"/>
      <c r="I547" s="24"/>
      <c r="J547" s="22"/>
      <c r="L547" s="22"/>
      <c r="M547" s="23"/>
      <c r="N547" s="23"/>
      <c r="O547" s="23"/>
      <c r="P547" s="23"/>
    </row>
    <row r="548" spans="2:16" ht="12">
      <c r="B548" s="27"/>
      <c r="C548" s="22"/>
      <c r="D548" s="23"/>
      <c r="E548" s="23"/>
      <c r="F548" s="23"/>
      <c r="G548" s="23"/>
      <c r="H548" s="24"/>
      <c r="I548" s="24"/>
      <c r="J548" s="22"/>
      <c r="L548" s="22"/>
      <c r="M548" s="23"/>
      <c r="N548" s="23"/>
      <c r="O548" s="23"/>
      <c r="P548" s="23"/>
    </row>
    <row r="549" spans="2:16" ht="12">
      <c r="B549" s="27"/>
      <c r="C549" s="22"/>
      <c r="D549" s="23"/>
      <c r="E549" s="23"/>
      <c r="F549" s="23"/>
      <c r="G549" s="23"/>
      <c r="H549" s="24"/>
      <c r="I549" s="24"/>
      <c r="J549" s="22"/>
      <c r="L549" s="22"/>
      <c r="M549" s="23"/>
      <c r="N549" s="23"/>
      <c r="O549" s="23"/>
      <c r="P549" s="23"/>
    </row>
    <row r="550" spans="2:16" ht="12">
      <c r="B550" s="27"/>
      <c r="C550" s="22"/>
      <c r="D550" s="23"/>
      <c r="E550" s="23"/>
      <c r="F550" s="23"/>
      <c r="G550" s="23"/>
      <c r="H550" s="24"/>
      <c r="I550" s="24"/>
      <c r="J550" s="22"/>
      <c r="L550" s="22"/>
      <c r="M550" s="23"/>
      <c r="N550" s="23"/>
      <c r="O550" s="23"/>
      <c r="P550" s="23"/>
    </row>
    <row r="551" spans="2:16" ht="12">
      <c r="B551" s="27"/>
      <c r="C551" s="22"/>
      <c r="D551" s="23"/>
      <c r="E551" s="23"/>
      <c r="F551" s="23"/>
      <c r="G551" s="23"/>
      <c r="H551" s="24"/>
      <c r="I551" s="24"/>
      <c r="J551" s="22"/>
      <c r="L551" s="22"/>
      <c r="M551" s="23"/>
      <c r="N551" s="23"/>
      <c r="O551" s="23"/>
      <c r="P551" s="23"/>
    </row>
    <row r="552" spans="2:16" ht="12">
      <c r="B552" s="27"/>
      <c r="C552" s="22"/>
      <c r="D552" s="23"/>
      <c r="E552" s="23"/>
      <c r="F552" s="23"/>
      <c r="G552" s="23"/>
      <c r="H552" s="24"/>
      <c r="I552" s="24"/>
      <c r="J552" s="22"/>
      <c r="L552" s="22"/>
      <c r="M552" s="23"/>
      <c r="N552" s="23"/>
      <c r="O552" s="23"/>
      <c r="P552" s="23"/>
    </row>
    <row r="553" spans="2:16" ht="12">
      <c r="B553" s="27"/>
      <c r="C553" s="22"/>
      <c r="D553" s="23"/>
      <c r="E553" s="23"/>
      <c r="F553" s="23"/>
      <c r="G553" s="23"/>
      <c r="H553" s="24"/>
      <c r="I553" s="24"/>
      <c r="J553" s="22"/>
      <c r="L553" s="22"/>
      <c r="M553" s="23"/>
      <c r="N553" s="23"/>
      <c r="O553" s="23"/>
      <c r="P553" s="23"/>
    </row>
    <row r="554" spans="2:16" ht="12">
      <c r="B554" s="27"/>
      <c r="C554" s="22"/>
      <c r="D554" s="23"/>
      <c r="E554" s="23"/>
      <c r="F554" s="23"/>
      <c r="G554" s="23"/>
      <c r="H554" s="24"/>
      <c r="I554" s="24"/>
      <c r="J554" s="22"/>
      <c r="L554" s="22"/>
      <c r="M554" s="23"/>
      <c r="N554" s="23"/>
      <c r="O554" s="23"/>
      <c r="P554" s="23"/>
    </row>
    <row r="555" spans="2:16" ht="12">
      <c r="B555" s="27"/>
      <c r="C555" s="22"/>
      <c r="D555" s="23"/>
      <c r="E555" s="23"/>
      <c r="F555" s="23"/>
      <c r="G555" s="23"/>
      <c r="H555" s="24"/>
      <c r="I555" s="24"/>
      <c r="J555" s="22"/>
      <c r="L555" s="22"/>
      <c r="M555" s="23"/>
      <c r="N555" s="23"/>
      <c r="O555" s="23"/>
      <c r="P555" s="23"/>
    </row>
    <row r="556" spans="2:16" ht="12">
      <c r="B556" s="27"/>
      <c r="C556" s="22"/>
      <c r="D556" s="23"/>
      <c r="E556" s="23"/>
      <c r="F556" s="23"/>
      <c r="G556" s="23"/>
      <c r="H556" s="24"/>
      <c r="I556" s="24"/>
      <c r="J556" s="22"/>
      <c r="L556" s="22"/>
      <c r="M556" s="23"/>
      <c r="N556" s="23"/>
      <c r="O556" s="23"/>
      <c r="P556" s="23"/>
    </row>
    <row r="557" spans="2:16" ht="12">
      <c r="B557" s="27"/>
      <c r="C557" s="22"/>
      <c r="D557" s="23"/>
      <c r="E557" s="23"/>
      <c r="F557" s="23"/>
      <c r="G557" s="23"/>
      <c r="H557" s="24"/>
      <c r="I557" s="24"/>
      <c r="J557" s="22"/>
      <c r="L557" s="22"/>
      <c r="M557" s="23"/>
      <c r="N557" s="23"/>
      <c r="O557" s="23"/>
      <c r="P557" s="23"/>
    </row>
    <row r="558" spans="2:16" ht="12">
      <c r="B558" s="27"/>
      <c r="C558" s="22"/>
      <c r="D558" s="23"/>
      <c r="E558" s="23"/>
      <c r="F558" s="23"/>
      <c r="G558" s="23"/>
      <c r="H558" s="24"/>
      <c r="I558" s="24"/>
      <c r="J558" s="22"/>
      <c r="L558" s="22"/>
      <c r="M558" s="23"/>
      <c r="N558" s="23"/>
      <c r="O558" s="23"/>
      <c r="P558" s="23"/>
    </row>
    <row r="559" spans="2:16" ht="12">
      <c r="B559" s="27"/>
      <c r="C559" s="22"/>
      <c r="D559" s="23"/>
      <c r="E559" s="23"/>
      <c r="F559" s="23"/>
      <c r="G559" s="23"/>
      <c r="H559" s="24"/>
      <c r="I559" s="24"/>
      <c r="J559" s="22"/>
      <c r="L559" s="22"/>
      <c r="M559" s="23"/>
      <c r="N559" s="23"/>
      <c r="O559" s="23"/>
      <c r="P559" s="23"/>
    </row>
    <row r="560" spans="2:16" ht="12">
      <c r="B560" s="27"/>
      <c r="C560" s="22"/>
      <c r="D560" s="23"/>
      <c r="E560" s="23"/>
      <c r="F560" s="23"/>
      <c r="G560" s="23"/>
      <c r="H560" s="24"/>
      <c r="I560" s="24"/>
      <c r="J560" s="22"/>
      <c r="L560" s="22"/>
      <c r="M560" s="23"/>
      <c r="N560" s="23"/>
      <c r="O560" s="23"/>
      <c r="P560" s="23"/>
    </row>
    <row r="561" spans="2:16" ht="12">
      <c r="B561" s="27"/>
      <c r="C561" s="22"/>
      <c r="D561" s="23"/>
      <c r="E561" s="23"/>
      <c r="F561" s="23"/>
      <c r="G561" s="23"/>
      <c r="H561" s="24"/>
      <c r="I561" s="24"/>
      <c r="J561" s="22"/>
      <c r="L561" s="22"/>
      <c r="M561" s="23"/>
      <c r="N561" s="23"/>
      <c r="O561" s="23"/>
      <c r="P561" s="23"/>
    </row>
    <row r="562" spans="2:16" ht="12">
      <c r="B562" s="27"/>
      <c r="C562" s="22"/>
      <c r="D562" s="23"/>
      <c r="E562" s="23"/>
      <c r="F562" s="23"/>
      <c r="G562" s="23"/>
      <c r="H562" s="24"/>
      <c r="I562" s="24"/>
      <c r="J562" s="22"/>
      <c r="L562" s="22"/>
      <c r="M562" s="23"/>
      <c r="N562" s="23"/>
      <c r="O562" s="23"/>
      <c r="P562" s="23"/>
    </row>
    <row r="563" spans="2:16" ht="12">
      <c r="B563" s="27"/>
      <c r="C563" s="22"/>
      <c r="D563" s="23"/>
      <c r="E563" s="23"/>
      <c r="F563" s="23"/>
      <c r="G563" s="23"/>
      <c r="H563" s="24"/>
      <c r="I563" s="24"/>
      <c r="J563" s="22"/>
      <c r="L563" s="22"/>
      <c r="M563" s="23"/>
      <c r="N563" s="23"/>
      <c r="O563" s="23"/>
      <c r="P563" s="23"/>
    </row>
    <row r="564" spans="2:16" ht="12">
      <c r="B564" s="27"/>
      <c r="C564" s="22"/>
      <c r="D564" s="23"/>
      <c r="E564" s="23"/>
      <c r="F564" s="23"/>
      <c r="G564" s="23"/>
      <c r="H564" s="24"/>
      <c r="I564" s="24"/>
      <c r="J564" s="22"/>
      <c r="L564" s="22"/>
      <c r="M564" s="23"/>
      <c r="N564" s="23"/>
      <c r="O564" s="23"/>
      <c r="P564" s="23"/>
    </row>
    <row r="565" spans="2:16" ht="12">
      <c r="B565" s="27"/>
      <c r="C565" s="22"/>
      <c r="D565" s="23"/>
      <c r="E565" s="23"/>
      <c r="F565" s="23"/>
      <c r="G565" s="23"/>
      <c r="H565" s="24"/>
      <c r="I565" s="24"/>
      <c r="J565" s="22"/>
      <c r="L565" s="22"/>
      <c r="M565" s="23"/>
      <c r="N565" s="23"/>
      <c r="O565" s="23"/>
      <c r="P565" s="23"/>
    </row>
    <row r="566" spans="2:16" ht="12">
      <c r="B566" s="27"/>
      <c r="C566" s="22"/>
      <c r="D566" s="23"/>
      <c r="E566" s="23"/>
      <c r="F566" s="23"/>
      <c r="G566" s="23"/>
      <c r="H566" s="24"/>
      <c r="I566" s="24"/>
      <c r="J566" s="22"/>
      <c r="L566" s="22"/>
      <c r="M566" s="23"/>
      <c r="N566" s="23"/>
      <c r="O566" s="23"/>
      <c r="P566" s="23"/>
    </row>
    <row r="567" spans="2:16" ht="12">
      <c r="B567" s="27"/>
      <c r="C567" s="22"/>
      <c r="D567" s="23"/>
      <c r="E567" s="23"/>
      <c r="F567" s="23"/>
      <c r="G567" s="23"/>
      <c r="H567" s="24"/>
      <c r="I567" s="24"/>
      <c r="J567" s="22"/>
      <c r="L567" s="22"/>
      <c r="M567" s="23"/>
      <c r="N567" s="23"/>
      <c r="O567" s="23"/>
      <c r="P567" s="23"/>
    </row>
    <row r="568" spans="2:16" ht="12">
      <c r="B568" s="27"/>
      <c r="C568" s="22"/>
      <c r="D568" s="23"/>
      <c r="E568" s="23"/>
      <c r="F568" s="23"/>
      <c r="G568" s="23"/>
      <c r="H568" s="24"/>
      <c r="I568" s="24"/>
      <c r="J568" s="22"/>
      <c r="L568" s="22"/>
      <c r="M568" s="23"/>
      <c r="N568" s="23"/>
      <c r="O568" s="23"/>
      <c r="P568" s="23"/>
    </row>
    <row r="569" spans="2:16" ht="12">
      <c r="B569" s="27"/>
      <c r="C569" s="22"/>
      <c r="D569" s="23"/>
      <c r="E569" s="23"/>
      <c r="F569" s="23"/>
      <c r="G569" s="23"/>
      <c r="H569" s="24"/>
      <c r="I569" s="24"/>
      <c r="J569" s="22"/>
      <c r="L569" s="22"/>
      <c r="M569" s="23"/>
      <c r="N569" s="23"/>
      <c r="O569" s="23"/>
      <c r="P569" s="23"/>
    </row>
    <row r="570" spans="2:16" ht="12">
      <c r="B570" s="27"/>
      <c r="C570" s="22"/>
      <c r="D570" s="23"/>
      <c r="E570" s="23"/>
      <c r="F570" s="23"/>
      <c r="G570" s="23"/>
      <c r="H570" s="24"/>
      <c r="I570" s="24"/>
      <c r="J570" s="22"/>
      <c r="L570" s="22"/>
      <c r="M570" s="23"/>
      <c r="N570" s="23"/>
      <c r="O570" s="23"/>
      <c r="P570" s="23"/>
    </row>
    <row r="571" spans="2:16" ht="12">
      <c r="B571" s="27"/>
      <c r="C571" s="22"/>
      <c r="D571" s="23"/>
      <c r="E571" s="23"/>
      <c r="F571" s="23"/>
      <c r="G571" s="23"/>
      <c r="H571" s="24"/>
      <c r="I571" s="24"/>
      <c r="J571" s="22"/>
      <c r="L571" s="22"/>
      <c r="M571" s="23"/>
      <c r="N571" s="23"/>
      <c r="O571" s="23"/>
      <c r="P571" s="23"/>
    </row>
    <row r="572" spans="2:16" ht="12">
      <c r="B572" s="27"/>
      <c r="C572" s="22"/>
      <c r="D572" s="23"/>
      <c r="E572" s="23"/>
      <c r="F572" s="23"/>
      <c r="G572" s="23"/>
      <c r="H572" s="24"/>
      <c r="I572" s="24"/>
      <c r="J572" s="22"/>
      <c r="L572" s="22"/>
      <c r="M572" s="23"/>
      <c r="N572" s="23"/>
      <c r="O572" s="23"/>
      <c r="P572" s="23"/>
    </row>
    <row r="573" spans="2:16" ht="12">
      <c r="B573" s="27"/>
      <c r="C573" s="22"/>
      <c r="D573" s="23"/>
      <c r="E573" s="23"/>
      <c r="F573" s="23"/>
      <c r="G573" s="23"/>
      <c r="H573" s="24"/>
      <c r="I573" s="24"/>
      <c r="J573" s="22"/>
      <c r="L573" s="22"/>
      <c r="M573" s="23"/>
      <c r="N573" s="23"/>
      <c r="O573" s="23"/>
      <c r="P573" s="23"/>
    </row>
    <row r="574" spans="2:16" ht="12">
      <c r="B574" s="27"/>
      <c r="C574" s="22"/>
      <c r="D574" s="23"/>
      <c r="E574" s="23"/>
      <c r="F574" s="23"/>
      <c r="G574" s="23"/>
      <c r="H574" s="24"/>
      <c r="I574" s="24"/>
      <c r="J574" s="22"/>
      <c r="L574" s="22"/>
      <c r="M574" s="23"/>
      <c r="N574" s="23"/>
      <c r="O574" s="23"/>
      <c r="P574" s="23"/>
    </row>
    <row r="575" spans="2:16" ht="12">
      <c r="B575" s="27"/>
      <c r="C575" s="22"/>
      <c r="D575" s="23"/>
      <c r="E575" s="23"/>
      <c r="F575" s="23"/>
      <c r="G575" s="23"/>
      <c r="H575" s="24"/>
      <c r="I575" s="24"/>
      <c r="J575" s="22"/>
      <c r="L575" s="22"/>
      <c r="M575" s="23"/>
      <c r="N575" s="23"/>
      <c r="O575" s="23"/>
      <c r="P575" s="23"/>
    </row>
    <row r="576" spans="2:16" ht="12">
      <c r="B576" s="27"/>
      <c r="C576" s="22"/>
      <c r="D576" s="23"/>
      <c r="E576" s="23"/>
      <c r="F576" s="23"/>
      <c r="G576" s="23"/>
      <c r="H576" s="24"/>
      <c r="I576" s="24"/>
      <c r="J576" s="22"/>
      <c r="L576" s="22"/>
      <c r="M576" s="23"/>
      <c r="N576" s="23"/>
      <c r="O576" s="23"/>
      <c r="P576" s="23"/>
    </row>
    <row r="577" spans="2:16" ht="12">
      <c r="B577" s="27"/>
      <c r="C577" s="22"/>
      <c r="D577" s="23"/>
      <c r="E577" s="23"/>
      <c r="F577" s="23"/>
      <c r="G577" s="23"/>
      <c r="H577" s="24"/>
      <c r="I577" s="24"/>
      <c r="J577" s="22"/>
      <c r="L577" s="22"/>
      <c r="M577" s="23"/>
      <c r="N577" s="23"/>
      <c r="O577" s="23"/>
      <c r="P577" s="23"/>
    </row>
    <row r="578" spans="2:16" ht="12">
      <c r="B578" s="27"/>
      <c r="C578" s="22"/>
      <c r="D578" s="23"/>
      <c r="E578" s="23"/>
      <c r="F578" s="23"/>
      <c r="G578" s="23"/>
      <c r="H578" s="24"/>
      <c r="I578" s="24"/>
      <c r="J578" s="22"/>
      <c r="L578" s="22"/>
      <c r="M578" s="23"/>
      <c r="N578" s="23"/>
      <c r="O578" s="23"/>
      <c r="P578" s="23"/>
    </row>
    <row r="579" spans="2:16" ht="12">
      <c r="B579" s="27"/>
      <c r="C579" s="22"/>
      <c r="D579" s="23"/>
      <c r="E579" s="23"/>
      <c r="F579" s="23"/>
      <c r="G579" s="23"/>
      <c r="H579" s="24"/>
      <c r="I579" s="24"/>
      <c r="J579" s="22"/>
      <c r="L579" s="22"/>
      <c r="M579" s="23"/>
      <c r="N579" s="23"/>
      <c r="O579" s="23"/>
      <c r="P579" s="23"/>
    </row>
    <row r="580" spans="2:16" ht="12">
      <c r="B580" s="27"/>
      <c r="C580" s="22"/>
      <c r="D580" s="23"/>
      <c r="E580" s="23"/>
      <c r="F580" s="23"/>
      <c r="G580" s="23"/>
      <c r="H580" s="24"/>
      <c r="I580" s="24"/>
      <c r="J580" s="22"/>
      <c r="L580" s="22"/>
      <c r="M580" s="23"/>
      <c r="N580" s="23"/>
      <c r="O580" s="23"/>
      <c r="P580" s="23"/>
    </row>
    <row r="581" spans="2:16" ht="12">
      <c r="B581" s="27"/>
      <c r="C581" s="22"/>
      <c r="D581" s="23"/>
      <c r="E581" s="23"/>
      <c r="F581" s="23"/>
      <c r="G581" s="23"/>
      <c r="H581" s="24"/>
      <c r="I581" s="24"/>
      <c r="J581" s="22"/>
      <c r="L581" s="22"/>
      <c r="M581" s="23"/>
      <c r="N581" s="23"/>
      <c r="O581" s="23"/>
      <c r="P581" s="23"/>
    </row>
    <row r="582" spans="2:16" ht="12">
      <c r="B582" s="27"/>
      <c r="C582" s="22"/>
      <c r="D582" s="23"/>
      <c r="E582" s="23"/>
      <c r="F582" s="23"/>
      <c r="G582" s="23"/>
      <c r="H582" s="24"/>
      <c r="I582" s="24"/>
      <c r="J582" s="22"/>
      <c r="L582" s="22"/>
      <c r="M582" s="23"/>
      <c r="N582" s="23"/>
      <c r="O582" s="23"/>
      <c r="P582" s="23"/>
    </row>
    <row r="583" spans="2:16" ht="12">
      <c r="B583" s="27"/>
      <c r="C583" s="22"/>
      <c r="D583" s="23"/>
      <c r="E583" s="23"/>
      <c r="F583" s="23"/>
      <c r="G583" s="23"/>
      <c r="H583" s="24"/>
      <c r="I583" s="24"/>
      <c r="J583" s="22"/>
      <c r="L583" s="22"/>
      <c r="M583" s="23"/>
      <c r="N583" s="23"/>
      <c r="O583" s="23"/>
      <c r="P583" s="23"/>
    </row>
    <row r="584" spans="2:16" ht="12">
      <c r="B584" s="27"/>
      <c r="C584" s="22"/>
      <c r="D584" s="23"/>
      <c r="E584" s="23"/>
      <c r="F584" s="23"/>
      <c r="G584" s="23"/>
      <c r="H584" s="24"/>
      <c r="I584" s="24"/>
      <c r="J584" s="22"/>
      <c r="L584" s="22"/>
      <c r="M584" s="23"/>
      <c r="N584" s="23"/>
      <c r="O584" s="23"/>
      <c r="P584" s="23"/>
    </row>
    <row r="585" spans="2:16" ht="12">
      <c r="B585" s="27"/>
      <c r="C585" s="22"/>
      <c r="D585" s="23"/>
      <c r="E585" s="23"/>
      <c r="F585" s="23"/>
      <c r="G585" s="23"/>
      <c r="H585" s="24"/>
      <c r="I585" s="24"/>
      <c r="J585" s="22"/>
      <c r="L585" s="22"/>
      <c r="M585" s="23"/>
      <c r="N585" s="23"/>
      <c r="O585" s="23"/>
      <c r="P585" s="23"/>
    </row>
    <row r="586" spans="3:16" ht="12">
      <c r="C586" s="22"/>
      <c r="D586" s="23"/>
      <c r="E586" s="23"/>
      <c r="F586" s="23"/>
      <c r="G586" s="23"/>
      <c r="H586" s="24"/>
      <c r="I586" s="24"/>
      <c r="J586" s="22"/>
      <c r="L586" s="22"/>
      <c r="M586" s="23"/>
      <c r="N586" s="23"/>
      <c r="O586" s="23"/>
      <c r="P586" s="23"/>
    </row>
    <row r="587" spans="3:16" ht="12">
      <c r="C587" s="22"/>
      <c r="D587" s="23"/>
      <c r="E587" s="23"/>
      <c r="F587" s="23"/>
      <c r="G587" s="23"/>
      <c r="H587" s="24"/>
      <c r="I587" s="24"/>
      <c r="J587" s="22"/>
      <c r="L587" s="22"/>
      <c r="M587" s="23"/>
      <c r="N587" s="23"/>
      <c r="O587" s="23"/>
      <c r="P587" s="23"/>
    </row>
    <row r="588" spans="3:16" ht="12">
      <c r="C588" s="22"/>
      <c r="D588" s="23"/>
      <c r="E588" s="23"/>
      <c r="F588" s="23"/>
      <c r="G588" s="23"/>
      <c r="H588" s="24"/>
      <c r="I588" s="24"/>
      <c r="J588" s="22"/>
      <c r="L588" s="22"/>
      <c r="M588" s="23"/>
      <c r="N588" s="23"/>
      <c r="O588" s="23"/>
      <c r="P588" s="23"/>
    </row>
    <row r="589" spans="3:16" ht="12">
      <c r="C589" s="22"/>
      <c r="D589" s="23"/>
      <c r="E589" s="23"/>
      <c r="F589" s="23"/>
      <c r="G589" s="23"/>
      <c r="H589" s="24"/>
      <c r="I589" s="24"/>
      <c r="J589" s="22"/>
      <c r="L589" s="22"/>
      <c r="M589" s="23"/>
      <c r="N589" s="23"/>
      <c r="O589" s="23"/>
      <c r="P589" s="23"/>
    </row>
    <row r="590" spans="3:16" ht="12">
      <c r="C590" s="22"/>
      <c r="D590" s="23"/>
      <c r="E590" s="23"/>
      <c r="F590" s="23"/>
      <c r="G590" s="23"/>
      <c r="H590" s="24"/>
      <c r="I590" s="24"/>
      <c r="J590" s="22"/>
      <c r="L590" s="22"/>
      <c r="M590" s="23"/>
      <c r="N590" s="23"/>
      <c r="O590" s="23"/>
      <c r="P590" s="23"/>
    </row>
    <row r="591" spans="4:7" ht="12">
      <c r="D591" s="23"/>
      <c r="E591" s="23"/>
      <c r="F591" s="23"/>
      <c r="G591" s="23"/>
    </row>
    <row r="592" spans="4:7" ht="12">
      <c r="D592" s="23"/>
      <c r="E592" s="23"/>
      <c r="F592" s="23"/>
      <c r="G592" s="23"/>
    </row>
    <row r="593" spans="4:7" ht="12">
      <c r="D593" s="23"/>
      <c r="E593" s="23"/>
      <c r="F593" s="23"/>
      <c r="G593" s="23"/>
    </row>
    <row r="594" spans="4:7" ht="12">
      <c r="D594" s="23"/>
      <c r="E594" s="23"/>
      <c r="F594" s="23"/>
      <c r="G594" s="23"/>
    </row>
    <row r="595" spans="4:7" ht="12">
      <c r="D595" s="23"/>
      <c r="E595" s="23"/>
      <c r="F595" s="23"/>
      <c r="G595" s="23"/>
    </row>
    <row r="596" spans="4:7" ht="12">
      <c r="D596" s="23"/>
      <c r="E596" s="23"/>
      <c r="F596" s="23"/>
      <c r="G596" s="23"/>
    </row>
    <row r="597" spans="4:7" ht="12">
      <c r="D597" s="23"/>
      <c r="E597" s="23"/>
      <c r="F597" s="23"/>
      <c r="G597" s="23"/>
    </row>
    <row r="598" spans="4:7" ht="12">
      <c r="D598" s="23"/>
      <c r="E598" s="23"/>
      <c r="F598" s="23"/>
      <c r="G598" s="23"/>
    </row>
    <row r="599" spans="4:7" ht="12">
      <c r="D599" s="23"/>
      <c r="E599" s="23"/>
      <c r="F599" s="23"/>
      <c r="G599" s="23"/>
    </row>
    <row r="600" spans="4:7" ht="12">
      <c r="D600" s="23"/>
      <c r="E600" s="23"/>
      <c r="F600" s="23"/>
      <c r="G600" s="23"/>
    </row>
    <row r="601" spans="4:7" ht="12">
      <c r="D601" s="23"/>
      <c r="E601" s="23"/>
      <c r="F601" s="23"/>
      <c r="G601" s="23"/>
    </row>
    <row r="602" spans="4:7" ht="12">
      <c r="D602" s="23"/>
      <c r="E602" s="23"/>
      <c r="F602" s="23"/>
      <c r="G602" s="23"/>
    </row>
    <row r="603" spans="4:7" ht="12">
      <c r="D603" s="23"/>
      <c r="E603" s="23"/>
      <c r="F603" s="23"/>
      <c r="G603" s="23"/>
    </row>
    <row r="604" spans="4:7" ht="12">
      <c r="D604" s="23"/>
      <c r="E604" s="23"/>
      <c r="F604" s="23"/>
      <c r="G604" s="23"/>
    </row>
    <row r="605" spans="4:7" ht="12">
      <c r="D605" s="23"/>
      <c r="E605" s="23"/>
      <c r="F605" s="23"/>
      <c r="G605" s="23"/>
    </row>
    <row r="606" spans="4:7" ht="12">
      <c r="D606" s="23"/>
      <c r="E606" s="23"/>
      <c r="F606" s="23"/>
      <c r="G606" s="23"/>
    </row>
    <row r="607" spans="4:7" ht="12">
      <c r="D607" s="23"/>
      <c r="E607" s="23"/>
      <c r="F607" s="23"/>
      <c r="G607" s="23"/>
    </row>
    <row r="608" spans="4:7" ht="12">
      <c r="D608" s="23"/>
      <c r="E608" s="23"/>
      <c r="F608" s="23"/>
      <c r="G608" s="23"/>
    </row>
    <row r="609" spans="4:7" ht="12">
      <c r="D609" s="23"/>
      <c r="E609" s="23"/>
      <c r="F609" s="23"/>
      <c r="G609" s="23"/>
    </row>
    <row r="610" spans="4:7" ht="12">
      <c r="D610" s="23"/>
      <c r="E610" s="23"/>
      <c r="F610" s="23"/>
      <c r="G610" s="23"/>
    </row>
    <row r="611" spans="4:7" ht="12">
      <c r="D611" s="23"/>
      <c r="E611" s="23"/>
      <c r="F611" s="23"/>
      <c r="G611" s="23"/>
    </row>
    <row r="612" spans="4:7" ht="12">
      <c r="D612" s="23"/>
      <c r="E612" s="23"/>
      <c r="F612" s="23"/>
      <c r="G612" s="23"/>
    </row>
    <row r="613" spans="4:7" ht="12">
      <c r="D613" s="23"/>
      <c r="E613" s="23"/>
      <c r="F613" s="23"/>
      <c r="G613" s="23"/>
    </row>
    <row r="614" spans="4:7" ht="12">
      <c r="D614" s="23"/>
      <c r="E614" s="23"/>
      <c r="F614" s="23"/>
      <c r="G614" s="23"/>
    </row>
    <row r="615" spans="4:7" ht="12">
      <c r="D615" s="23"/>
      <c r="E615" s="23"/>
      <c r="F615" s="23"/>
      <c r="G615" s="23"/>
    </row>
    <row r="616" spans="4:7" ht="12">
      <c r="D616" s="23"/>
      <c r="E616" s="23"/>
      <c r="F616" s="23"/>
      <c r="G616" s="23"/>
    </row>
    <row r="617" spans="4:7" ht="12">
      <c r="D617" s="23"/>
      <c r="E617" s="23"/>
      <c r="F617" s="23"/>
      <c r="G617" s="23"/>
    </row>
    <row r="618" spans="4:7" ht="12">
      <c r="D618" s="23"/>
      <c r="E618" s="23"/>
      <c r="F618" s="23"/>
      <c r="G618" s="23"/>
    </row>
    <row r="619" spans="4:7" ht="12">
      <c r="D619" s="23"/>
      <c r="E619" s="23"/>
      <c r="F619" s="23"/>
      <c r="G619" s="23"/>
    </row>
    <row r="620" spans="4:7" ht="12">
      <c r="D620" s="23"/>
      <c r="E620" s="23"/>
      <c r="F620" s="23"/>
      <c r="G620" s="23"/>
    </row>
    <row r="621" spans="4:7" ht="12">
      <c r="D621" s="23"/>
      <c r="E621" s="23"/>
      <c r="F621" s="23"/>
      <c r="G621" s="23"/>
    </row>
    <row r="622" spans="4:7" ht="12">
      <c r="D622" s="23"/>
      <c r="E622" s="23"/>
      <c r="F622" s="23"/>
      <c r="G622" s="23"/>
    </row>
    <row r="623" spans="4:7" ht="12">
      <c r="D623" s="23"/>
      <c r="E623" s="23"/>
      <c r="F623" s="23"/>
      <c r="G623" s="23"/>
    </row>
    <row r="624" spans="4:7" ht="12">
      <c r="D624" s="23"/>
      <c r="E624" s="23"/>
      <c r="F624" s="23"/>
      <c r="G624" s="23"/>
    </row>
    <row r="625" spans="4:7" ht="12">
      <c r="D625" s="23"/>
      <c r="E625" s="23"/>
      <c r="F625" s="23"/>
      <c r="G625" s="23"/>
    </row>
    <row r="626" spans="4:7" ht="12">
      <c r="D626" s="23"/>
      <c r="E626" s="23"/>
      <c r="F626" s="23"/>
      <c r="G626" s="23"/>
    </row>
    <row r="627" spans="4:7" ht="12">
      <c r="D627" s="23"/>
      <c r="E627" s="23"/>
      <c r="F627" s="23"/>
      <c r="G627" s="23"/>
    </row>
    <row r="628" spans="4:7" ht="12">
      <c r="D628" s="23"/>
      <c r="E628" s="23"/>
      <c r="F628" s="23"/>
      <c r="G628" s="23"/>
    </row>
    <row r="629" spans="4:7" ht="12">
      <c r="D629" s="23"/>
      <c r="E629" s="23"/>
      <c r="F629" s="23"/>
      <c r="G629" s="23"/>
    </row>
    <row r="630" spans="4:7" ht="12">
      <c r="D630" s="23"/>
      <c r="E630" s="23"/>
      <c r="F630" s="23"/>
      <c r="G630" s="23"/>
    </row>
    <row r="631" spans="4:7" ht="12">
      <c r="D631" s="23"/>
      <c r="E631" s="23"/>
      <c r="F631" s="23"/>
      <c r="G631" s="23"/>
    </row>
    <row r="632" spans="4:7" ht="12">
      <c r="D632" s="23"/>
      <c r="E632" s="23"/>
      <c r="F632" s="23"/>
      <c r="G632" s="23"/>
    </row>
    <row r="633" spans="4:7" ht="12">
      <c r="D633" s="23"/>
      <c r="E633" s="23"/>
      <c r="F633" s="23"/>
      <c r="G633" s="23"/>
    </row>
    <row r="634" spans="4:7" ht="12">
      <c r="D634" s="23"/>
      <c r="E634" s="23"/>
      <c r="F634" s="23"/>
      <c r="G634" s="23"/>
    </row>
    <row r="635" spans="4:7" ht="12">
      <c r="D635" s="23"/>
      <c r="E635" s="23"/>
      <c r="F635" s="23"/>
      <c r="G635" s="23"/>
    </row>
    <row r="636" spans="4:7" ht="12">
      <c r="D636" s="23"/>
      <c r="E636" s="23"/>
      <c r="F636" s="23"/>
      <c r="G636" s="23"/>
    </row>
    <row r="637" spans="4:7" ht="12">
      <c r="D637" s="23"/>
      <c r="E637" s="23"/>
      <c r="F637" s="23"/>
      <c r="G637" s="23"/>
    </row>
    <row r="638" spans="4:7" ht="12">
      <c r="D638" s="23"/>
      <c r="E638" s="23"/>
      <c r="F638" s="23"/>
      <c r="G638" s="23"/>
    </row>
    <row r="639" spans="4:7" ht="12">
      <c r="D639" s="23"/>
      <c r="E639" s="23"/>
      <c r="F639" s="23"/>
      <c r="G639" s="23"/>
    </row>
    <row r="640" spans="4:7" ht="12">
      <c r="D640" s="23"/>
      <c r="E640" s="23"/>
      <c r="F640" s="23"/>
      <c r="G640" s="23"/>
    </row>
    <row r="641" spans="4:7" ht="12">
      <c r="D641" s="23"/>
      <c r="E641" s="23"/>
      <c r="F641" s="23"/>
      <c r="G641" s="23"/>
    </row>
    <row r="642" spans="4:7" ht="12">
      <c r="D642" s="23"/>
      <c r="E642" s="23"/>
      <c r="F642" s="23"/>
      <c r="G642" s="23"/>
    </row>
    <row r="643" spans="4:7" ht="12">
      <c r="D643" s="23"/>
      <c r="E643" s="23"/>
      <c r="F643" s="23"/>
      <c r="G643" s="23"/>
    </row>
    <row r="644" spans="4:7" ht="12">
      <c r="D644" s="23"/>
      <c r="E644" s="23"/>
      <c r="F644" s="23"/>
      <c r="G644" s="23"/>
    </row>
    <row r="645" spans="4:7" ht="12">
      <c r="D645" s="23"/>
      <c r="E645" s="23"/>
      <c r="F645" s="23"/>
      <c r="G645" s="23"/>
    </row>
    <row r="646" spans="4:7" ht="12">
      <c r="D646" s="23"/>
      <c r="E646" s="23"/>
      <c r="F646" s="23"/>
      <c r="G646" s="23"/>
    </row>
    <row r="647" spans="4:7" ht="12">
      <c r="D647" s="23"/>
      <c r="E647" s="23"/>
      <c r="F647" s="23"/>
      <c r="G647" s="23"/>
    </row>
    <row r="648" spans="4:7" ht="12">
      <c r="D648" s="23"/>
      <c r="E648" s="23"/>
      <c r="F648" s="23"/>
      <c r="G648" s="23"/>
    </row>
    <row r="649" spans="4:7" ht="12">
      <c r="D649" s="23"/>
      <c r="E649" s="23"/>
      <c r="F649" s="23"/>
      <c r="G649" s="23"/>
    </row>
    <row r="650" spans="4:7" ht="12">
      <c r="D650" s="23"/>
      <c r="E650" s="23"/>
      <c r="F650" s="23"/>
      <c r="G650" s="23"/>
    </row>
    <row r="651" spans="4:7" ht="12">
      <c r="D651" s="23"/>
      <c r="E651" s="23"/>
      <c r="F651" s="23"/>
      <c r="G651" s="23"/>
    </row>
    <row r="652" spans="4:7" ht="12">
      <c r="D652" s="23"/>
      <c r="E652" s="23"/>
      <c r="F652" s="23"/>
      <c r="G652" s="23"/>
    </row>
    <row r="653" spans="4:7" ht="12">
      <c r="D653" s="23"/>
      <c r="E653" s="23"/>
      <c r="F653" s="23"/>
      <c r="G653" s="23"/>
    </row>
    <row r="654" spans="4:7" ht="12">
      <c r="D654" s="23"/>
      <c r="E654" s="23"/>
      <c r="F654" s="23"/>
      <c r="G654" s="23"/>
    </row>
    <row r="655" spans="4:7" ht="12">
      <c r="D655" s="23"/>
      <c r="E655" s="23"/>
      <c r="F655" s="23"/>
      <c r="G655" s="23"/>
    </row>
    <row r="656" spans="4:7" ht="12">
      <c r="D656" s="23"/>
      <c r="E656" s="23"/>
      <c r="F656" s="23"/>
      <c r="G656" s="23"/>
    </row>
    <row r="657" spans="4:7" ht="12">
      <c r="D657" s="23"/>
      <c r="E657" s="23"/>
      <c r="F657" s="23"/>
      <c r="G657" s="23"/>
    </row>
    <row r="658" spans="4:7" ht="12">
      <c r="D658" s="23"/>
      <c r="E658" s="23"/>
      <c r="F658" s="23"/>
      <c r="G658" s="23"/>
    </row>
    <row r="659" spans="4:7" ht="12">
      <c r="D659" s="23"/>
      <c r="E659" s="23"/>
      <c r="F659" s="23"/>
      <c r="G659" s="23"/>
    </row>
    <row r="660" spans="4:7" ht="12">
      <c r="D660" s="23"/>
      <c r="E660" s="23"/>
      <c r="F660" s="23"/>
      <c r="G660" s="23"/>
    </row>
    <row r="661" spans="4:7" ht="12">
      <c r="D661" s="23"/>
      <c r="E661" s="23"/>
      <c r="F661" s="23"/>
      <c r="G661" s="23"/>
    </row>
    <row r="662" spans="4:7" ht="12">
      <c r="D662" s="23"/>
      <c r="E662" s="23"/>
      <c r="F662" s="23"/>
      <c r="G662" s="23"/>
    </row>
    <row r="663" spans="4:7" ht="12">
      <c r="D663" s="23"/>
      <c r="E663" s="23"/>
      <c r="F663" s="23"/>
      <c r="G663" s="23"/>
    </row>
    <row r="664" spans="4:7" ht="12">
      <c r="D664" s="23"/>
      <c r="E664" s="23"/>
      <c r="F664" s="23"/>
      <c r="G664" s="23"/>
    </row>
    <row r="665" spans="4:7" ht="12">
      <c r="D665" s="23"/>
      <c r="E665" s="23"/>
      <c r="F665" s="23"/>
      <c r="G665" s="23"/>
    </row>
    <row r="666" spans="4:7" ht="12">
      <c r="D666" s="23"/>
      <c r="E666" s="23"/>
      <c r="F666" s="23"/>
      <c r="G666" s="23"/>
    </row>
    <row r="667" spans="4:7" ht="12">
      <c r="D667" s="23"/>
      <c r="E667" s="23"/>
      <c r="F667" s="23"/>
      <c r="G667" s="23"/>
    </row>
    <row r="668" spans="4:7" ht="12">
      <c r="D668" s="23"/>
      <c r="E668" s="23"/>
      <c r="F668" s="23"/>
      <c r="G668" s="23"/>
    </row>
    <row r="669" spans="4:7" ht="12">
      <c r="D669" s="23"/>
      <c r="E669" s="23"/>
      <c r="F669" s="23"/>
      <c r="G669" s="23"/>
    </row>
    <row r="670" spans="4:7" ht="12">
      <c r="D670" s="23"/>
      <c r="E670" s="23"/>
      <c r="F670" s="23"/>
      <c r="G670" s="23"/>
    </row>
    <row r="671" spans="4:7" ht="12">
      <c r="D671" s="23"/>
      <c r="E671" s="23"/>
      <c r="F671" s="23"/>
      <c r="G671" s="23"/>
    </row>
    <row r="672" spans="4:7" ht="12">
      <c r="D672" s="23"/>
      <c r="E672" s="23"/>
      <c r="F672" s="23"/>
      <c r="G672" s="23"/>
    </row>
    <row r="673" spans="4:7" ht="12">
      <c r="D673" s="23"/>
      <c r="E673" s="23"/>
      <c r="F673" s="23"/>
      <c r="G673" s="23"/>
    </row>
    <row r="674" spans="4:7" ht="12">
      <c r="D674" s="23"/>
      <c r="E674" s="23"/>
      <c r="F674" s="23"/>
      <c r="G674" s="23"/>
    </row>
    <row r="675" spans="4:7" ht="12">
      <c r="D675" s="23"/>
      <c r="E675" s="23"/>
      <c r="F675" s="23"/>
      <c r="G675" s="23"/>
    </row>
    <row r="676" spans="4:7" ht="12">
      <c r="D676" s="23"/>
      <c r="E676" s="23"/>
      <c r="F676" s="23"/>
      <c r="G676" s="23"/>
    </row>
    <row r="677" spans="4:7" ht="12">
      <c r="D677" s="23"/>
      <c r="E677" s="23"/>
      <c r="F677" s="23"/>
      <c r="G677" s="23"/>
    </row>
    <row r="678" spans="4:7" ht="12">
      <c r="D678" s="23"/>
      <c r="E678" s="23"/>
      <c r="F678" s="23"/>
      <c r="G678" s="23"/>
    </row>
    <row r="679" spans="4:7" ht="12">
      <c r="D679" s="23"/>
      <c r="E679" s="23"/>
      <c r="F679" s="23"/>
      <c r="G679" s="23"/>
    </row>
    <row r="680" spans="4:7" ht="12">
      <c r="D680" s="23"/>
      <c r="E680" s="23"/>
      <c r="F680" s="23"/>
      <c r="G680" s="23"/>
    </row>
    <row r="681" spans="4:7" ht="12">
      <c r="D681" s="23"/>
      <c r="E681" s="23"/>
      <c r="F681" s="23"/>
      <c r="G681" s="23"/>
    </row>
    <row r="682" spans="4:7" ht="12">
      <c r="D682" s="23"/>
      <c r="E682" s="23"/>
      <c r="F682" s="23"/>
      <c r="G682" s="23"/>
    </row>
    <row r="683" spans="4:7" ht="12">
      <c r="D683" s="23"/>
      <c r="E683" s="23"/>
      <c r="F683" s="23"/>
      <c r="G683" s="23"/>
    </row>
    <row r="684" spans="4:7" ht="12">
      <c r="D684" s="23"/>
      <c r="E684" s="23"/>
      <c r="F684" s="23"/>
      <c r="G684" s="23"/>
    </row>
    <row r="685" spans="4:7" ht="12">
      <c r="D685" s="23"/>
      <c r="E685" s="23"/>
      <c r="F685" s="23"/>
      <c r="G685" s="23"/>
    </row>
    <row r="686" spans="4:7" ht="12">
      <c r="D686" s="23"/>
      <c r="E686" s="23"/>
      <c r="F686" s="23"/>
      <c r="G686" s="23"/>
    </row>
    <row r="687" spans="4:7" ht="12">
      <c r="D687" s="23"/>
      <c r="E687" s="23"/>
      <c r="F687" s="23"/>
      <c r="G687" s="23"/>
    </row>
    <row r="688" spans="4:7" ht="12">
      <c r="D688" s="23"/>
      <c r="E688" s="23"/>
      <c r="F688" s="23"/>
      <c r="G688" s="23"/>
    </row>
    <row r="689" spans="4:7" ht="12">
      <c r="D689" s="23"/>
      <c r="E689" s="23"/>
      <c r="F689" s="23"/>
      <c r="G689" s="23"/>
    </row>
    <row r="690" spans="4:7" ht="12">
      <c r="D690" s="23"/>
      <c r="E690" s="23"/>
      <c r="F690" s="23"/>
      <c r="G690" s="23"/>
    </row>
    <row r="691" spans="4:7" ht="12">
      <c r="D691" s="23"/>
      <c r="E691" s="23"/>
      <c r="F691" s="23"/>
      <c r="G691" s="23"/>
    </row>
    <row r="692" spans="4:7" ht="12">
      <c r="D692" s="23"/>
      <c r="E692" s="23"/>
      <c r="F692" s="23"/>
      <c r="G692" s="23"/>
    </row>
    <row r="693" spans="4:7" ht="12">
      <c r="D693" s="23"/>
      <c r="E693" s="23"/>
      <c r="F693" s="23"/>
      <c r="G693" s="23"/>
    </row>
    <row r="694" spans="4:7" ht="12">
      <c r="D694" s="23"/>
      <c r="E694" s="23"/>
      <c r="F694" s="23"/>
      <c r="G694" s="23"/>
    </row>
    <row r="695" spans="4:7" ht="12">
      <c r="D695" s="23"/>
      <c r="E695" s="23"/>
      <c r="F695" s="23"/>
      <c r="G695" s="23"/>
    </row>
    <row r="696" spans="4:7" ht="12">
      <c r="D696" s="23"/>
      <c r="E696" s="23"/>
      <c r="F696" s="23"/>
      <c r="G696" s="23"/>
    </row>
    <row r="697" spans="4:7" ht="12">
      <c r="D697" s="23"/>
      <c r="E697" s="23"/>
      <c r="F697" s="23"/>
      <c r="G697" s="23"/>
    </row>
    <row r="698" spans="4:7" ht="12">
      <c r="D698" s="23"/>
      <c r="E698" s="23"/>
      <c r="F698" s="23"/>
      <c r="G698" s="23"/>
    </row>
    <row r="699" spans="4:7" ht="12">
      <c r="D699" s="23"/>
      <c r="E699" s="23"/>
      <c r="F699" s="23"/>
      <c r="G699" s="23"/>
    </row>
    <row r="700" spans="4:7" ht="12">
      <c r="D700" s="23"/>
      <c r="E700" s="23"/>
      <c r="F700" s="23"/>
      <c r="G700" s="23"/>
    </row>
    <row r="701" spans="4:7" ht="12">
      <c r="D701" s="23"/>
      <c r="E701" s="23"/>
      <c r="F701" s="23"/>
      <c r="G701" s="23"/>
    </row>
    <row r="702" spans="4:7" ht="12">
      <c r="D702" s="23"/>
      <c r="E702" s="23"/>
      <c r="F702" s="23"/>
      <c r="G702" s="23"/>
    </row>
    <row r="703" spans="4:7" ht="12">
      <c r="D703" s="23"/>
      <c r="E703" s="23"/>
      <c r="F703" s="23"/>
      <c r="G703" s="23"/>
    </row>
    <row r="704" spans="4:7" ht="12">
      <c r="D704" s="23"/>
      <c r="E704" s="23"/>
      <c r="F704" s="23"/>
      <c r="G704" s="23"/>
    </row>
    <row r="705" spans="4:7" ht="12">
      <c r="D705" s="23"/>
      <c r="E705" s="23"/>
      <c r="F705" s="23"/>
      <c r="G705" s="23"/>
    </row>
    <row r="706" spans="4:7" ht="12">
      <c r="D706" s="23"/>
      <c r="E706" s="23"/>
      <c r="F706" s="23"/>
      <c r="G706" s="23"/>
    </row>
    <row r="707" spans="4:7" ht="12">
      <c r="D707" s="23"/>
      <c r="E707" s="23"/>
      <c r="F707" s="23"/>
      <c r="G707" s="23"/>
    </row>
    <row r="708" spans="4:7" ht="12">
      <c r="D708" s="23"/>
      <c r="E708" s="23"/>
      <c r="F708" s="23"/>
      <c r="G708" s="23"/>
    </row>
    <row r="709" spans="4:7" ht="12">
      <c r="D709" s="23"/>
      <c r="E709" s="23"/>
      <c r="F709" s="23"/>
      <c r="G709" s="23"/>
    </row>
    <row r="710" spans="4:7" ht="12">
      <c r="D710" s="23"/>
      <c r="E710" s="23"/>
      <c r="F710" s="23"/>
      <c r="G710" s="23"/>
    </row>
    <row r="711" spans="4:7" ht="12">
      <c r="D711" s="23"/>
      <c r="E711" s="23"/>
      <c r="F711" s="23"/>
      <c r="G711" s="23"/>
    </row>
    <row r="712" spans="4:7" ht="12">
      <c r="D712" s="23"/>
      <c r="E712" s="23"/>
      <c r="F712" s="23"/>
      <c r="G712" s="23"/>
    </row>
    <row r="713" spans="4:7" ht="12">
      <c r="D713" s="23"/>
      <c r="E713" s="23"/>
      <c r="F713" s="23"/>
      <c r="G713" s="23"/>
    </row>
    <row r="714" spans="4:7" ht="12">
      <c r="D714" s="23"/>
      <c r="E714" s="23"/>
      <c r="F714" s="23"/>
      <c r="G714" s="23"/>
    </row>
    <row r="715" spans="4:7" ht="12">
      <c r="D715" s="23"/>
      <c r="E715" s="23"/>
      <c r="F715" s="23"/>
      <c r="G715" s="23"/>
    </row>
    <row r="716" spans="4:7" ht="12">
      <c r="D716" s="23"/>
      <c r="E716" s="23"/>
      <c r="F716" s="23"/>
      <c r="G716" s="23"/>
    </row>
    <row r="717" spans="4:7" ht="12">
      <c r="D717" s="23"/>
      <c r="E717" s="23"/>
      <c r="F717" s="23"/>
      <c r="G717" s="23"/>
    </row>
    <row r="718" spans="4:7" ht="12">
      <c r="D718" s="23"/>
      <c r="E718" s="23"/>
      <c r="F718" s="23"/>
      <c r="G718" s="23"/>
    </row>
    <row r="719" spans="4:7" ht="12">
      <c r="D719" s="23"/>
      <c r="E719" s="23"/>
      <c r="F719" s="23"/>
      <c r="G719" s="23"/>
    </row>
    <row r="720" spans="4:7" ht="12">
      <c r="D720" s="23"/>
      <c r="E720" s="23"/>
      <c r="F720" s="23"/>
      <c r="G720" s="23"/>
    </row>
    <row r="721" spans="4:7" ht="12">
      <c r="D721" s="23"/>
      <c r="E721" s="23"/>
      <c r="F721" s="23"/>
      <c r="G721" s="23"/>
    </row>
    <row r="722" spans="4:7" ht="12">
      <c r="D722" s="23"/>
      <c r="E722" s="23"/>
      <c r="F722" s="23"/>
      <c r="G722" s="23"/>
    </row>
    <row r="723" spans="4:7" ht="12">
      <c r="D723" s="23"/>
      <c r="E723" s="23"/>
      <c r="F723" s="23"/>
      <c r="G723" s="23"/>
    </row>
    <row r="724" spans="4:7" ht="12">
      <c r="D724" s="23"/>
      <c r="E724" s="23"/>
      <c r="F724" s="23"/>
      <c r="G724" s="23"/>
    </row>
    <row r="725" spans="4:7" ht="12">
      <c r="D725" s="23"/>
      <c r="E725" s="23"/>
      <c r="F725" s="23"/>
      <c r="G725" s="23"/>
    </row>
    <row r="726" spans="4:7" ht="12">
      <c r="D726" s="23"/>
      <c r="E726" s="23"/>
      <c r="F726" s="23"/>
      <c r="G726" s="23"/>
    </row>
    <row r="727" spans="4:7" ht="12">
      <c r="D727" s="23"/>
      <c r="E727" s="23"/>
      <c r="F727" s="23"/>
      <c r="G727" s="23"/>
    </row>
    <row r="728" spans="4:7" ht="12">
      <c r="D728" s="23"/>
      <c r="E728" s="23"/>
      <c r="F728" s="23"/>
      <c r="G728" s="23"/>
    </row>
    <row r="729" spans="4:7" ht="12">
      <c r="D729" s="23"/>
      <c r="E729" s="23"/>
      <c r="F729" s="23"/>
      <c r="G729" s="23"/>
    </row>
    <row r="730" spans="4:7" ht="12">
      <c r="D730" s="23"/>
      <c r="E730" s="23"/>
      <c r="F730" s="23"/>
      <c r="G730" s="23"/>
    </row>
    <row r="731" spans="4:7" ht="12">
      <c r="D731" s="23"/>
      <c r="E731" s="23"/>
      <c r="F731" s="23"/>
      <c r="G731" s="23"/>
    </row>
    <row r="732" spans="4:7" ht="12">
      <c r="D732" s="23"/>
      <c r="E732" s="23"/>
      <c r="F732" s="23"/>
      <c r="G732" s="23"/>
    </row>
    <row r="733" spans="4:7" ht="12">
      <c r="D733" s="23"/>
      <c r="E733" s="23"/>
      <c r="F733" s="23"/>
      <c r="G733" s="23"/>
    </row>
    <row r="734" spans="4:7" ht="12">
      <c r="D734" s="23"/>
      <c r="E734" s="23"/>
      <c r="F734" s="23"/>
      <c r="G734" s="23"/>
    </row>
    <row r="735" spans="4:7" ht="12">
      <c r="D735" s="23"/>
      <c r="E735" s="23"/>
      <c r="F735" s="23"/>
      <c r="G735" s="23"/>
    </row>
    <row r="736" spans="4:7" ht="12">
      <c r="D736" s="23"/>
      <c r="E736" s="23"/>
      <c r="F736" s="23"/>
      <c r="G736" s="23"/>
    </row>
    <row r="737" spans="4:7" ht="12">
      <c r="D737" s="23"/>
      <c r="E737" s="23"/>
      <c r="F737" s="23"/>
      <c r="G737" s="23"/>
    </row>
    <row r="738" spans="4:7" ht="12">
      <c r="D738" s="23"/>
      <c r="E738" s="23"/>
      <c r="F738" s="23"/>
      <c r="G738" s="23"/>
    </row>
    <row r="739" spans="4:7" ht="12">
      <c r="D739" s="23"/>
      <c r="E739" s="23"/>
      <c r="F739" s="23"/>
      <c r="G739" s="23"/>
    </row>
    <row r="740" spans="4:7" ht="12">
      <c r="D740" s="23"/>
      <c r="E740" s="23"/>
      <c r="F740" s="23"/>
      <c r="G740" s="23"/>
    </row>
    <row r="741" spans="4:7" ht="12">
      <c r="D741" s="23"/>
      <c r="E741" s="23"/>
      <c r="F741" s="23"/>
      <c r="G741" s="23"/>
    </row>
    <row r="742" spans="4:7" ht="12">
      <c r="D742" s="23"/>
      <c r="E742" s="23"/>
      <c r="F742" s="23"/>
      <c r="G742" s="23"/>
    </row>
    <row r="743" spans="4:7" ht="12">
      <c r="D743" s="23"/>
      <c r="E743" s="23"/>
      <c r="F743" s="23"/>
      <c r="G743" s="23"/>
    </row>
    <row r="744" spans="4:7" ht="12">
      <c r="D744" s="23"/>
      <c r="E744" s="23"/>
      <c r="F744" s="23"/>
      <c r="G744" s="23"/>
    </row>
    <row r="745" spans="4:7" ht="12">
      <c r="D745" s="23"/>
      <c r="E745" s="23"/>
      <c r="F745" s="23"/>
      <c r="G745" s="23"/>
    </row>
    <row r="746" spans="4:7" ht="12">
      <c r="D746" s="23"/>
      <c r="E746" s="23"/>
      <c r="F746" s="23"/>
      <c r="G746" s="23"/>
    </row>
    <row r="747" spans="4:7" ht="12">
      <c r="D747" s="23"/>
      <c r="E747" s="23"/>
      <c r="F747" s="23"/>
      <c r="G747" s="23"/>
    </row>
    <row r="748" spans="4:7" ht="12">
      <c r="D748" s="23"/>
      <c r="E748" s="23"/>
      <c r="F748" s="23"/>
      <c r="G748" s="23"/>
    </row>
    <row r="749" spans="4:7" ht="12">
      <c r="D749" s="23"/>
      <c r="E749" s="23"/>
      <c r="F749" s="23"/>
      <c r="G749" s="23"/>
    </row>
    <row r="750" spans="4:7" ht="12">
      <c r="D750" s="23"/>
      <c r="E750" s="23"/>
      <c r="F750" s="23"/>
      <c r="G750" s="23"/>
    </row>
    <row r="751" spans="4:7" ht="12">
      <c r="D751" s="23"/>
      <c r="E751" s="23"/>
      <c r="F751" s="23"/>
      <c r="G751" s="23"/>
    </row>
    <row r="752" spans="4:7" ht="12">
      <c r="D752" s="23"/>
      <c r="E752" s="23"/>
      <c r="F752" s="23"/>
      <c r="G752" s="23"/>
    </row>
    <row r="753" spans="4:7" ht="12">
      <c r="D753" s="23"/>
      <c r="E753" s="23"/>
      <c r="F753" s="23"/>
      <c r="G753" s="23"/>
    </row>
    <row r="754" spans="4:7" ht="12">
      <c r="D754" s="23"/>
      <c r="E754" s="23"/>
      <c r="F754" s="23"/>
      <c r="G754" s="23"/>
    </row>
    <row r="755" spans="4:7" ht="12">
      <c r="D755" s="23"/>
      <c r="E755" s="23"/>
      <c r="F755" s="23"/>
      <c r="G755" s="23"/>
    </row>
    <row r="756" spans="4:7" ht="12">
      <c r="D756" s="23"/>
      <c r="E756" s="23"/>
      <c r="F756" s="23"/>
      <c r="G756" s="23"/>
    </row>
    <row r="757" spans="4:7" ht="12">
      <c r="D757" s="23"/>
      <c r="E757" s="23"/>
      <c r="F757" s="23"/>
      <c r="G757" s="23"/>
    </row>
    <row r="758" spans="4:7" ht="12">
      <c r="D758" s="23"/>
      <c r="E758" s="23"/>
      <c r="F758" s="23"/>
      <c r="G758" s="23"/>
    </row>
    <row r="759" spans="4:7" ht="12">
      <c r="D759" s="23"/>
      <c r="E759" s="23"/>
      <c r="F759" s="23"/>
      <c r="G759" s="23"/>
    </row>
    <row r="760" spans="4:7" ht="12">
      <c r="D760" s="23"/>
      <c r="E760" s="23"/>
      <c r="F760" s="23"/>
      <c r="G760" s="23"/>
    </row>
    <row r="761" spans="4:7" ht="12">
      <c r="D761" s="23"/>
      <c r="E761" s="23"/>
      <c r="F761" s="23"/>
      <c r="G761" s="23"/>
    </row>
    <row r="762" spans="4:7" ht="12">
      <c r="D762" s="23"/>
      <c r="E762" s="23"/>
      <c r="F762" s="23"/>
      <c r="G762" s="23"/>
    </row>
    <row r="763" spans="4:7" ht="12">
      <c r="D763" s="23"/>
      <c r="E763" s="23"/>
      <c r="F763" s="23"/>
      <c r="G763" s="23"/>
    </row>
    <row r="764" spans="4:7" ht="12">
      <c r="D764" s="23"/>
      <c r="E764" s="23"/>
      <c r="F764" s="23"/>
      <c r="G764" s="23"/>
    </row>
    <row r="765" spans="4:7" ht="12">
      <c r="D765" s="23"/>
      <c r="E765" s="23"/>
      <c r="F765" s="23"/>
      <c r="G765" s="23"/>
    </row>
    <row r="766" spans="4:7" ht="12">
      <c r="D766" s="23"/>
      <c r="E766" s="23"/>
      <c r="F766" s="23"/>
      <c r="G766" s="23"/>
    </row>
    <row r="767" spans="4:7" ht="12">
      <c r="D767" s="23"/>
      <c r="E767" s="23"/>
      <c r="F767" s="23"/>
      <c r="G767" s="23"/>
    </row>
    <row r="768" spans="4:7" ht="12">
      <c r="D768" s="23"/>
      <c r="E768" s="23"/>
      <c r="F768" s="23"/>
      <c r="G768" s="23"/>
    </row>
    <row r="769" spans="4:7" ht="12">
      <c r="D769" s="23"/>
      <c r="E769" s="23"/>
      <c r="F769" s="23"/>
      <c r="G769" s="23"/>
    </row>
    <row r="770" spans="4:7" ht="12">
      <c r="D770" s="23"/>
      <c r="E770" s="23"/>
      <c r="F770" s="23"/>
      <c r="G770" s="23"/>
    </row>
    <row r="771" spans="4:7" ht="12">
      <c r="D771" s="23"/>
      <c r="E771" s="23"/>
      <c r="F771" s="23"/>
      <c r="G771" s="23"/>
    </row>
    <row r="772" spans="4:7" ht="12">
      <c r="D772" s="23"/>
      <c r="E772" s="23"/>
      <c r="F772" s="23"/>
      <c r="G772" s="23"/>
    </row>
    <row r="773" spans="4:7" ht="12">
      <c r="D773" s="23"/>
      <c r="E773" s="23"/>
      <c r="F773" s="23"/>
      <c r="G773" s="23"/>
    </row>
    <row r="774" spans="4:7" ht="12">
      <c r="D774" s="23"/>
      <c r="E774" s="23"/>
      <c r="F774" s="23"/>
      <c r="G774" s="23"/>
    </row>
    <row r="775" spans="4:7" ht="12">
      <c r="D775" s="23"/>
      <c r="E775" s="23"/>
      <c r="F775" s="23"/>
      <c r="G775" s="23"/>
    </row>
    <row r="776" spans="4:7" ht="12">
      <c r="D776" s="23"/>
      <c r="E776" s="23"/>
      <c r="F776" s="23"/>
      <c r="G776" s="23"/>
    </row>
    <row r="777" spans="4:7" ht="12">
      <c r="D777" s="23"/>
      <c r="E777" s="23"/>
      <c r="F777" s="23"/>
      <c r="G777" s="23"/>
    </row>
    <row r="778" spans="4:7" ht="12">
      <c r="D778" s="23"/>
      <c r="E778" s="23"/>
      <c r="F778" s="23"/>
      <c r="G778" s="23"/>
    </row>
    <row r="779" spans="4:7" ht="12">
      <c r="D779" s="23"/>
      <c r="E779" s="23"/>
      <c r="F779" s="23"/>
      <c r="G779" s="23"/>
    </row>
    <row r="780" spans="4:7" ht="12">
      <c r="D780" s="23"/>
      <c r="E780" s="23"/>
      <c r="F780" s="23"/>
      <c r="G780" s="23"/>
    </row>
    <row r="781" spans="4:7" ht="12">
      <c r="D781" s="23"/>
      <c r="E781" s="23"/>
      <c r="F781" s="23"/>
      <c r="G781" s="23"/>
    </row>
    <row r="782" spans="4:7" ht="12">
      <c r="D782" s="23"/>
      <c r="E782" s="23"/>
      <c r="F782" s="23"/>
      <c r="G782" s="23"/>
    </row>
    <row r="783" spans="4:7" ht="12">
      <c r="D783" s="23"/>
      <c r="E783" s="23"/>
      <c r="F783" s="23"/>
      <c r="G783" s="23"/>
    </row>
    <row r="784" spans="4:7" ht="12">
      <c r="D784" s="23"/>
      <c r="E784" s="23"/>
      <c r="F784" s="23"/>
      <c r="G784" s="23"/>
    </row>
    <row r="785" spans="4:7" ht="12">
      <c r="D785" s="23"/>
      <c r="E785" s="23"/>
      <c r="F785" s="23"/>
      <c r="G785" s="23"/>
    </row>
    <row r="786" spans="4:7" ht="12">
      <c r="D786" s="23"/>
      <c r="E786" s="23"/>
      <c r="F786" s="23"/>
      <c r="G786" s="23"/>
    </row>
    <row r="787" spans="4:7" ht="12">
      <c r="D787" s="23"/>
      <c r="E787" s="23"/>
      <c r="F787" s="23"/>
      <c r="G787" s="23"/>
    </row>
    <row r="788" spans="4:7" ht="12">
      <c r="D788" s="23"/>
      <c r="E788" s="23"/>
      <c r="F788" s="23"/>
      <c r="G788" s="23"/>
    </row>
    <row r="789" spans="4:7" ht="12">
      <c r="D789" s="23"/>
      <c r="E789" s="23"/>
      <c r="F789" s="23"/>
      <c r="G789" s="23"/>
    </row>
    <row r="790" spans="4:7" ht="12">
      <c r="D790" s="23"/>
      <c r="E790" s="23"/>
      <c r="F790" s="23"/>
      <c r="G790" s="23"/>
    </row>
    <row r="791" spans="4:7" ht="12">
      <c r="D791" s="23"/>
      <c r="E791" s="23"/>
      <c r="F791" s="23"/>
      <c r="G791" s="23"/>
    </row>
    <row r="792" spans="4:7" ht="12">
      <c r="D792" s="23"/>
      <c r="E792" s="23"/>
      <c r="F792" s="23"/>
      <c r="G792" s="23"/>
    </row>
    <row r="793" spans="4:7" ht="12">
      <c r="D793" s="23"/>
      <c r="E793" s="23"/>
      <c r="F793" s="23"/>
      <c r="G793" s="23"/>
    </row>
    <row r="794" spans="4:7" ht="12">
      <c r="D794" s="23"/>
      <c r="E794" s="23"/>
      <c r="F794" s="23"/>
      <c r="G794" s="23"/>
    </row>
    <row r="795" spans="4:7" ht="12">
      <c r="D795" s="23"/>
      <c r="E795" s="23"/>
      <c r="F795" s="23"/>
      <c r="G795" s="23"/>
    </row>
    <row r="796" spans="4:7" ht="12">
      <c r="D796" s="23"/>
      <c r="E796" s="23"/>
      <c r="F796" s="23"/>
      <c r="G796" s="23"/>
    </row>
    <row r="797" spans="4:7" ht="12">
      <c r="D797" s="23"/>
      <c r="E797" s="23"/>
      <c r="F797" s="23"/>
      <c r="G797" s="23"/>
    </row>
    <row r="798" spans="4:7" ht="12">
      <c r="D798" s="23"/>
      <c r="E798" s="23"/>
      <c r="F798" s="23"/>
      <c r="G798" s="23"/>
    </row>
    <row r="799" spans="4:7" ht="12">
      <c r="D799" s="23"/>
      <c r="E799" s="23"/>
      <c r="F799" s="23"/>
      <c r="G799" s="23"/>
    </row>
    <row r="800" spans="4:7" ht="12">
      <c r="D800" s="23"/>
      <c r="E800" s="23"/>
      <c r="F800" s="23"/>
      <c r="G800" s="23"/>
    </row>
    <row r="801" spans="4:7" ht="12">
      <c r="D801" s="23"/>
      <c r="E801" s="23"/>
      <c r="F801" s="23"/>
      <c r="G801" s="23"/>
    </row>
    <row r="802" spans="4:7" ht="12">
      <c r="D802" s="23"/>
      <c r="E802" s="23"/>
      <c r="F802" s="23"/>
      <c r="G802" s="23"/>
    </row>
    <row r="803" spans="4:7" ht="12">
      <c r="D803" s="23"/>
      <c r="E803" s="23"/>
      <c r="F803" s="23"/>
      <c r="G803" s="23"/>
    </row>
    <row r="804" spans="4:7" ht="12">
      <c r="D804" s="23"/>
      <c r="E804" s="23"/>
      <c r="F804" s="23"/>
      <c r="G804" s="23"/>
    </row>
    <row r="805" spans="4:7" ht="12">
      <c r="D805" s="23"/>
      <c r="E805" s="23"/>
      <c r="F805" s="23"/>
      <c r="G805" s="23"/>
    </row>
    <row r="806" spans="4:7" ht="12">
      <c r="D806" s="23"/>
      <c r="E806" s="23"/>
      <c r="F806" s="23"/>
      <c r="G806" s="23"/>
    </row>
    <row r="807" spans="4:7" ht="12">
      <c r="D807" s="23"/>
      <c r="E807" s="23"/>
      <c r="F807" s="23"/>
      <c r="G807" s="23"/>
    </row>
    <row r="808" spans="4:7" ht="12">
      <c r="D808" s="23"/>
      <c r="E808" s="23"/>
      <c r="F808" s="23"/>
      <c r="G808" s="23"/>
    </row>
    <row r="809" spans="4:7" ht="12">
      <c r="D809" s="23"/>
      <c r="E809" s="23"/>
      <c r="F809" s="23"/>
      <c r="G809" s="23"/>
    </row>
    <row r="810" spans="4:7" ht="12">
      <c r="D810" s="23"/>
      <c r="E810" s="23"/>
      <c r="F810" s="23"/>
      <c r="G810" s="23"/>
    </row>
    <row r="811" spans="4:7" ht="12">
      <c r="D811" s="23"/>
      <c r="E811" s="23"/>
      <c r="F811" s="23"/>
      <c r="G811" s="23"/>
    </row>
    <row r="812" spans="4:7" ht="12">
      <c r="D812" s="23"/>
      <c r="E812" s="23"/>
      <c r="F812" s="23"/>
      <c r="G812" s="23"/>
    </row>
    <row r="813" spans="4:7" ht="12">
      <c r="D813" s="23"/>
      <c r="E813" s="23"/>
      <c r="F813" s="23"/>
      <c r="G813" s="23"/>
    </row>
    <row r="814" spans="4:7" ht="12">
      <c r="D814" s="23"/>
      <c r="E814" s="23"/>
      <c r="F814" s="23"/>
      <c r="G814" s="23"/>
    </row>
    <row r="815" spans="4:7" ht="12">
      <c r="D815" s="23"/>
      <c r="E815" s="23"/>
      <c r="F815" s="23"/>
      <c r="G815" s="23"/>
    </row>
    <row r="816" spans="4:7" ht="12">
      <c r="D816" s="23"/>
      <c r="E816" s="23"/>
      <c r="F816" s="23"/>
      <c r="G816" s="23"/>
    </row>
    <row r="817" spans="4:7" ht="12">
      <c r="D817" s="23"/>
      <c r="E817" s="23"/>
      <c r="F817" s="23"/>
      <c r="G817" s="23"/>
    </row>
    <row r="818" spans="4:7" ht="12">
      <c r="D818" s="23"/>
      <c r="E818" s="23"/>
      <c r="F818" s="23"/>
      <c r="G818" s="23"/>
    </row>
    <row r="819" spans="4:7" ht="12">
      <c r="D819" s="23"/>
      <c r="E819" s="23"/>
      <c r="F819" s="23"/>
      <c r="G819" s="23"/>
    </row>
    <row r="820" spans="4:7" ht="12">
      <c r="D820" s="23"/>
      <c r="E820" s="23"/>
      <c r="F820" s="23"/>
      <c r="G820" s="23"/>
    </row>
    <row r="821" spans="4:7" ht="12">
      <c r="D821" s="23"/>
      <c r="E821" s="23"/>
      <c r="F821" s="23"/>
      <c r="G821" s="23"/>
    </row>
    <row r="822" spans="4:7" ht="12">
      <c r="D822" s="23"/>
      <c r="E822" s="23"/>
      <c r="F822" s="23"/>
      <c r="G822" s="23"/>
    </row>
    <row r="823" spans="4:7" ht="12">
      <c r="D823" s="23"/>
      <c r="E823" s="23"/>
      <c r="F823" s="23"/>
      <c r="G823" s="23"/>
    </row>
    <row r="824" spans="4:7" ht="12">
      <c r="D824" s="23"/>
      <c r="E824" s="23"/>
      <c r="F824" s="23"/>
      <c r="G824" s="23"/>
    </row>
    <row r="825" spans="4:7" ht="12">
      <c r="D825" s="23"/>
      <c r="E825" s="23"/>
      <c r="F825" s="23"/>
      <c r="G825" s="23"/>
    </row>
    <row r="826" spans="4:7" ht="12">
      <c r="D826" s="23"/>
      <c r="E826" s="23"/>
      <c r="F826" s="23"/>
      <c r="G826" s="23"/>
    </row>
    <row r="827" spans="4:7" ht="12">
      <c r="D827" s="23"/>
      <c r="E827" s="23"/>
      <c r="F827" s="23"/>
      <c r="G827" s="23"/>
    </row>
    <row r="828" spans="4:7" ht="12">
      <c r="D828" s="23"/>
      <c r="E828" s="23"/>
      <c r="F828" s="23"/>
      <c r="G828" s="23"/>
    </row>
    <row r="829" spans="4:7" ht="12">
      <c r="D829" s="23"/>
      <c r="E829" s="23"/>
      <c r="F829" s="23"/>
      <c r="G829" s="23"/>
    </row>
    <row r="830" spans="4:7" ht="12">
      <c r="D830" s="23"/>
      <c r="E830" s="23"/>
      <c r="F830" s="23"/>
      <c r="G830" s="23"/>
    </row>
    <row r="831" spans="4:7" ht="12">
      <c r="D831" s="23"/>
      <c r="E831" s="23"/>
      <c r="F831" s="23"/>
      <c r="G831" s="23"/>
    </row>
    <row r="832" spans="4:7" ht="12">
      <c r="D832" s="23"/>
      <c r="E832" s="23"/>
      <c r="F832" s="23"/>
      <c r="G832" s="23"/>
    </row>
    <row r="833" spans="4:7" ht="12">
      <c r="D833" s="23"/>
      <c r="E833" s="23"/>
      <c r="F833" s="23"/>
      <c r="G833" s="23"/>
    </row>
    <row r="834" spans="4:7" ht="12">
      <c r="D834" s="23"/>
      <c r="E834" s="23"/>
      <c r="F834" s="23"/>
      <c r="G834" s="23"/>
    </row>
    <row r="835" spans="4:7" ht="12">
      <c r="D835" s="23"/>
      <c r="E835" s="23"/>
      <c r="F835" s="23"/>
      <c r="G835" s="23"/>
    </row>
    <row r="836" spans="4:7" ht="12">
      <c r="D836" s="23"/>
      <c r="E836" s="23"/>
      <c r="F836" s="23"/>
      <c r="G836" s="23"/>
    </row>
    <row r="837" spans="4:7" ht="12">
      <c r="D837" s="23"/>
      <c r="E837" s="23"/>
      <c r="F837" s="23"/>
      <c r="G837" s="23"/>
    </row>
    <row r="838" spans="4:7" ht="12">
      <c r="D838" s="23"/>
      <c r="E838" s="23"/>
      <c r="F838" s="23"/>
      <c r="G838" s="23"/>
    </row>
    <row r="839" spans="4:7" ht="12">
      <c r="D839" s="23"/>
      <c r="E839" s="23"/>
      <c r="F839" s="23"/>
      <c r="G839" s="23"/>
    </row>
    <row r="840" spans="4:7" ht="12">
      <c r="D840" s="23"/>
      <c r="E840" s="23"/>
      <c r="F840" s="23"/>
      <c r="G840" s="23"/>
    </row>
    <row r="841" spans="4:7" ht="12">
      <c r="D841" s="23"/>
      <c r="E841" s="23"/>
      <c r="F841" s="23"/>
      <c r="G841" s="23"/>
    </row>
    <row r="842" spans="4:7" ht="12">
      <c r="D842" s="23"/>
      <c r="E842" s="23"/>
      <c r="F842" s="23"/>
      <c r="G842" s="23"/>
    </row>
    <row r="843" spans="4:7" ht="12">
      <c r="D843" s="23"/>
      <c r="E843" s="23"/>
      <c r="F843" s="23"/>
      <c r="G843" s="23"/>
    </row>
    <row r="844" spans="4:7" ht="12">
      <c r="D844" s="23"/>
      <c r="E844" s="23"/>
      <c r="F844" s="23"/>
      <c r="G844" s="23"/>
    </row>
    <row r="845" spans="4:7" ht="12">
      <c r="D845" s="23"/>
      <c r="E845" s="23"/>
      <c r="F845" s="23"/>
      <c r="G845" s="23"/>
    </row>
    <row r="846" spans="4:7" ht="12">
      <c r="D846" s="23"/>
      <c r="E846" s="23"/>
      <c r="F846" s="23"/>
      <c r="G846" s="23"/>
    </row>
    <row r="847" spans="4:7" ht="12">
      <c r="D847" s="23"/>
      <c r="E847" s="23"/>
      <c r="F847" s="23"/>
      <c r="G847" s="23"/>
    </row>
    <row r="848" spans="4:7" ht="12">
      <c r="D848" s="23"/>
      <c r="E848" s="23"/>
      <c r="F848" s="23"/>
      <c r="G848" s="23"/>
    </row>
    <row r="849" spans="4:7" ht="12">
      <c r="D849" s="23"/>
      <c r="E849" s="23"/>
      <c r="F849" s="23"/>
      <c r="G849" s="23"/>
    </row>
    <row r="850" spans="4:7" ht="12">
      <c r="D850" s="23"/>
      <c r="E850" s="23"/>
      <c r="F850" s="23"/>
      <c r="G850" s="23"/>
    </row>
    <row r="851" spans="4:7" ht="12">
      <c r="D851" s="23"/>
      <c r="E851" s="23"/>
      <c r="F851" s="23"/>
      <c r="G851" s="23"/>
    </row>
    <row r="852" spans="4:7" ht="12">
      <c r="D852" s="23"/>
      <c r="E852" s="23"/>
      <c r="F852" s="23"/>
      <c r="G852" s="23"/>
    </row>
    <row r="853" spans="4:7" ht="12">
      <c r="D853" s="23"/>
      <c r="E853" s="23"/>
      <c r="F853" s="23"/>
      <c r="G853" s="23"/>
    </row>
    <row r="854" spans="4:7" ht="12">
      <c r="D854" s="23"/>
      <c r="E854" s="23"/>
      <c r="F854" s="23"/>
      <c r="G854" s="23"/>
    </row>
    <row r="855" spans="4:7" ht="12">
      <c r="D855" s="23"/>
      <c r="E855" s="23"/>
      <c r="F855" s="23"/>
      <c r="G855" s="23"/>
    </row>
    <row r="856" spans="4:7" ht="12">
      <c r="D856" s="23"/>
      <c r="E856" s="23"/>
      <c r="F856" s="23"/>
      <c r="G856" s="23"/>
    </row>
    <row r="857" spans="4:7" ht="12">
      <c r="D857" s="23"/>
      <c r="E857" s="23"/>
      <c r="F857" s="23"/>
      <c r="G857" s="23"/>
    </row>
    <row r="858" spans="4:7" ht="12">
      <c r="D858" s="23"/>
      <c r="E858" s="23"/>
      <c r="F858" s="23"/>
      <c r="G858" s="23"/>
    </row>
    <row r="859" spans="4:7" ht="12">
      <c r="D859" s="23"/>
      <c r="E859" s="23"/>
      <c r="F859" s="23"/>
      <c r="G859" s="23"/>
    </row>
    <row r="860" spans="4:7" ht="12">
      <c r="D860" s="23"/>
      <c r="E860" s="23"/>
      <c r="F860" s="23"/>
      <c r="G860" s="23"/>
    </row>
    <row r="861" spans="4:7" ht="12">
      <c r="D861" s="23"/>
      <c r="E861" s="23"/>
      <c r="F861" s="23"/>
      <c r="G861" s="23"/>
    </row>
    <row r="862" spans="4:7" ht="12">
      <c r="D862" s="23"/>
      <c r="E862" s="23"/>
      <c r="F862" s="23"/>
      <c r="G862" s="23"/>
    </row>
    <row r="863" spans="4:7" ht="12">
      <c r="D863" s="23"/>
      <c r="E863" s="23"/>
      <c r="F863" s="23"/>
      <c r="G863" s="23"/>
    </row>
    <row r="864" spans="4:7" ht="12">
      <c r="D864" s="23"/>
      <c r="E864" s="23"/>
      <c r="F864" s="23"/>
      <c r="G864" s="23"/>
    </row>
    <row r="865" spans="4:7" ht="12">
      <c r="D865" s="23"/>
      <c r="E865" s="23"/>
      <c r="F865" s="23"/>
      <c r="G865" s="23"/>
    </row>
    <row r="866" spans="4:7" ht="12">
      <c r="D866" s="23"/>
      <c r="E866" s="23"/>
      <c r="F866" s="23"/>
      <c r="G866" s="23"/>
    </row>
    <row r="867" spans="4:7" ht="12">
      <c r="D867" s="23"/>
      <c r="E867" s="23"/>
      <c r="F867" s="23"/>
      <c r="G867" s="23"/>
    </row>
    <row r="868" spans="4:7" ht="12">
      <c r="D868" s="23"/>
      <c r="E868" s="23"/>
      <c r="F868" s="23"/>
      <c r="G868" s="23"/>
    </row>
    <row r="869" spans="4:7" ht="12">
      <c r="D869" s="23"/>
      <c r="E869" s="23"/>
      <c r="F869" s="23"/>
      <c r="G869" s="23"/>
    </row>
    <row r="870" spans="4:7" ht="12">
      <c r="D870" s="23"/>
      <c r="E870" s="23"/>
      <c r="F870" s="23"/>
      <c r="G870" s="23"/>
    </row>
    <row r="871" spans="4:7" ht="12">
      <c r="D871" s="23"/>
      <c r="E871" s="23"/>
      <c r="F871" s="23"/>
      <c r="G871" s="23"/>
    </row>
    <row r="872" spans="4:7" ht="12">
      <c r="D872" s="23"/>
      <c r="E872" s="23"/>
      <c r="F872" s="23"/>
      <c r="G872" s="23"/>
    </row>
    <row r="873" spans="4:7" ht="12">
      <c r="D873" s="23"/>
      <c r="E873" s="23"/>
      <c r="F873" s="23"/>
      <c r="G873" s="23"/>
    </row>
    <row r="874" spans="4:7" ht="12">
      <c r="D874" s="23"/>
      <c r="E874" s="23"/>
      <c r="F874" s="23"/>
      <c r="G874" s="23"/>
    </row>
    <row r="875" spans="4:7" ht="12">
      <c r="D875" s="23"/>
      <c r="E875" s="23"/>
      <c r="F875" s="23"/>
      <c r="G875" s="23"/>
    </row>
    <row r="876" spans="4:7" ht="12">
      <c r="D876" s="23"/>
      <c r="E876" s="23"/>
      <c r="F876" s="23"/>
      <c r="G876" s="23"/>
    </row>
    <row r="877" spans="4:7" ht="12">
      <c r="D877" s="23"/>
      <c r="E877" s="23"/>
      <c r="F877" s="23"/>
      <c r="G877" s="23"/>
    </row>
    <row r="878" spans="4:7" ht="12">
      <c r="D878" s="23"/>
      <c r="E878" s="23"/>
      <c r="F878" s="23"/>
      <c r="G878" s="23"/>
    </row>
    <row r="879" spans="4:7" ht="12">
      <c r="D879" s="23"/>
      <c r="E879" s="23"/>
      <c r="F879" s="23"/>
      <c r="G879" s="23"/>
    </row>
    <row r="880" spans="4:7" ht="12">
      <c r="D880" s="23"/>
      <c r="E880" s="23"/>
      <c r="F880" s="23"/>
      <c r="G880" s="23"/>
    </row>
    <row r="881" spans="4:7" ht="12">
      <c r="D881" s="23"/>
      <c r="E881" s="23"/>
      <c r="F881" s="23"/>
      <c r="G881" s="23"/>
    </row>
    <row r="882" spans="4:7" ht="12">
      <c r="D882" s="23"/>
      <c r="E882" s="23"/>
      <c r="F882" s="23"/>
      <c r="G882" s="23"/>
    </row>
    <row r="883" spans="4:7" ht="12">
      <c r="D883" s="23"/>
      <c r="E883" s="23"/>
      <c r="F883" s="23"/>
      <c r="G883" s="23"/>
    </row>
    <row r="884" spans="4:7" ht="12">
      <c r="D884" s="23"/>
      <c r="E884" s="23"/>
      <c r="F884" s="23"/>
      <c r="G884" s="23"/>
    </row>
    <row r="885" spans="4:7" ht="12">
      <c r="D885" s="23"/>
      <c r="E885" s="23"/>
      <c r="F885" s="23"/>
      <c r="G885" s="23"/>
    </row>
    <row r="886" spans="4:7" ht="12">
      <c r="D886" s="23"/>
      <c r="E886" s="23"/>
      <c r="F886" s="23"/>
      <c r="G886" s="23"/>
    </row>
    <row r="887" spans="4:7" ht="12">
      <c r="D887" s="23"/>
      <c r="E887" s="23"/>
      <c r="F887" s="23"/>
      <c r="G887" s="23"/>
    </row>
    <row r="888" spans="4:7" ht="12">
      <c r="D888" s="23"/>
      <c r="E888" s="23"/>
      <c r="F888" s="23"/>
      <c r="G888" s="23"/>
    </row>
    <row r="889" spans="4:7" ht="12">
      <c r="D889" s="23"/>
      <c r="E889" s="23"/>
      <c r="F889" s="23"/>
      <c r="G889" s="23"/>
    </row>
    <row r="890" spans="4:7" ht="12">
      <c r="D890" s="23"/>
      <c r="E890" s="23"/>
      <c r="F890" s="23"/>
      <c r="G890" s="23"/>
    </row>
    <row r="891" spans="4:7" ht="12">
      <c r="D891" s="23"/>
      <c r="E891" s="23"/>
      <c r="F891" s="23"/>
      <c r="G891" s="23"/>
    </row>
    <row r="892" spans="4:7" ht="12">
      <c r="D892" s="23"/>
      <c r="E892" s="23"/>
      <c r="F892" s="23"/>
      <c r="G892" s="23"/>
    </row>
    <row r="893" spans="4:7" ht="12">
      <c r="D893" s="23"/>
      <c r="E893" s="23"/>
      <c r="F893" s="23"/>
      <c r="G893" s="23"/>
    </row>
    <row r="894" spans="4:7" ht="12">
      <c r="D894" s="23"/>
      <c r="E894" s="23"/>
      <c r="F894" s="23"/>
      <c r="G894" s="23"/>
    </row>
    <row r="895" spans="4:7" ht="12">
      <c r="D895" s="23"/>
      <c r="E895" s="23"/>
      <c r="F895" s="23"/>
      <c r="G895" s="23"/>
    </row>
    <row r="896" spans="4:7" ht="12">
      <c r="D896" s="23"/>
      <c r="E896" s="23"/>
      <c r="F896" s="23"/>
      <c r="G896" s="23"/>
    </row>
    <row r="897" spans="4:7" ht="12">
      <c r="D897" s="23"/>
      <c r="E897" s="23"/>
      <c r="F897" s="23"/>
      <c r="G897" s="23"/>
    </row>
    <row r="898" spans="4:7" ht="12">
      <c r="D898" s="23"/>
      <c r="E898" s="23"/>
      <c r="F898" s="23"/>
      <c r="G898" s="23"/>
    </row>
    <row r="899" spans="4:7" ht="12">
      <c r="D899" s="23"/>
      <c r="E899" s="23"/>
      <c r="F899" s="23"/>
      <c r="G899" s="23"/>
    </row>
    <row r="900" spans="4:7" ht="12">
      <c r="D900" s="23"/>
      <c r="E900" s="23"/>
      <c r="F900" s="23"/>
      <c r="G900" s="23"/>
    </row>
    <row r="901" spans="4:7" ht="12">
      <c r="D901" s="23"/>
      <c r="E901" s="23"/>
      <c r="F901" s="23"/>
      <c r="G901" s="23"/>
    </row>
    <row r="902" spans="4:7" ht="12">
      <c r="D902" s="23"/>
      <c r="E902" s="23"/>
      <c r="F902" s="23"/>
      <c r="G902" s="23"/>
    </row>
    <row r="903" spans="4:7" ht="12">
      <c r="D903" s="23"/>
      <c r="E903" s="23"/>
      <c r="F903" s="23"/>
      <c r="G903" s="23"/>
    </row>
    <row r="904" spans="4:7" ht="12">
      <c r="D904" s="23"/>
      <c r="E904" s="23"/>
      <c r="F904" s="23"/>
      <c r="G904" s="23"/>
    </row>
    <row r="905" spans="4:7" ht="12">
      <c r="D905" s="23"/>
      <c r="E905" s="23"/>
      <c r="F905" s="23"/>
      <c r="G905" s="23"/>
    </row>
    <row r="906" spans="4:7" ht="12">
      <c r="D906" s="23"/>
      <c r="E906" s="23"/>
      <c r="F906" s="23"/>
      <c r="G906" s="23"/>
    </row>
    <row r="907" spans="4:7" ht="12">
      <c r="D907" s="23"/>
      <c r="E907" s="23"/>
      <c r="F907" s="23"/>
      <c r="G907" s="23"/>
    </row>
    <row r="908" spans="4:7" ht="12">
      <c r="D908" s="23"/>
      <c r="E908" s="23"/>
      <c r="F908" s="23"/>
      <c r="G908" s="23"/>
    </row>
    <row r="909" spans="4:7" ht="12">
      <c r="D909" s="23"/>
      <c r="E909" s="23"/>
      <c r="F909" s="23"/>
      <c r="G909" s="23"/>
    </row>
    <row r="910" spans="4:7" ht="12">
      <c r="D910" s="23"/>
      <c r="E910" s="23"/>
      <c r="F910" s="23"/>
      <c r="G910" s="23"/>
    </row>
    <row r="911" spans="4:7" ht="12">
      <c r="D911" s="23"/>
      <c r="E911" s="23"/>
      <c r="F911" s="23"/>
      <c r="G911" s="23"/>
    </row>
    <row r="912" spans="4:7" ht="12">
      <c r="D912" s="23"/>
      <c r="E912" s="23"/>
      <c r="F912" s="23"/>
      <c r="G912" s="23"/>
    </row>
    <row r="913" spans="4:7" ht="12">
      <c r="D913" s="23"/>
      <c r="E913" s="23"/>
      <c r="F913" s="23"/>
      <c r="G913" s="23"/>
    </row>
    <row r="914" spans="4:7" ht="12">
      <c r="D914" s="23"/>
      <c r="E914" s="23"/>
      <c r="F914" s="23"/>
      <c r="G914" s="23"/>
    </row>
    <row r="915" spans="4:7" ht="12">
      <c r="D915" s="23"/>
      <c r="E915" s="23"/>
      <c r="F915" s="23"/>
      <c r="G915" s="23"/>
    </row>
    <row r="916" spans="4:7" ht="12">
      <c r="D916" s="23"/>
      <c r="E916" s="23"/>
      <c r="F916" s="23"/>
      <c r="G916" s="23"/>
    </row>
    <row r="917" spans="4:7" ht="12">
      <c r="D917" s="23"/>
      <c r="E917" s="23"/>
      <c r="F917" s="23"/>
      <c r="G917" s="23"/>
    </row>
    <row r="918" spans="4:7" ht="12">
      <c r="D918" s="23"/>
      <c r="E918" s="23"/>
      <c r="F918" s="23"/>
      <c r="G918" s="23"/>
    </row>
    <row r="919" spans="4:7" ht="12">
      <c r="D919" s="23"/>
      <c r="E919" s="23"/>
      <c r="F919" s="23"/>
      <c r="G919" s="23"/>
    </row>
    <row r="920" spans="4:7" ht="12">
      <c r="D920" s="23"/>
      <c r="E920" s="23"/>
      <c r="F920" s="23"/>
      <c r="G920" s="23"/>
    </row>
    <row r="921" spans="4:7" ht="12">
      <c r="D921" s="23"/>
      <c r="E921" s="23"/>
      <c r="F921" s="23"/>
      <c r="G921" s="23"/>
    </row>
    <row r="922" spans="4:7" ht="12">
      <c r="D922" s="23"/>
      <c r="E922" s="23"/>
      <c r="F922" s="23"/>
      <c r="G922" s="23"/>
    </row>
    <row r="923" spans="4:7" ht="12">
      <c r="D923" s="23"/>
      <c r="E923" s="23"/>
      <c r="F923" s="23"/>
      <c r="G923" s="23"/>
    </row>
    <row r="924" spans="4:7" ht="12">
      <c r="D924" s="23"/>
      <c r="E924" s="23"/>
      <c r="F924" s="23"/>
      <c r="G924" s="23"/>
    </row>
    <row r="925" spans="4:7" ht="12">
      <c r="D925" s="23"/>
      <c r="E925" s="23"/>
      <c r="F925" s="23"/>
      <c r="G925" s="23"/>
    </row>
    <row r="926" spans="4:7" ht="12">
      <c r="D926" s="23"/>
      <c r="E926" s="23"/>
      <c r="F926" s="23"/>
      <c r="G926" s="23"/>
    </row>
    <row r="927" spans="4:7" ht="12">
      <c r="D927" s="23"/>
      <c r="E927" s="23"/>
      <c r="F927" s="23"/>
      <c r="G927" s="23"/>
    </row>
    <row r="928" spans="4:7" ht="12">
      <c r="D928" s="23"/>
      <c r="E928" s="23"/>
      <c r="F928" s="23"/>
      <c r="G928" s="23"/>
    </row>
    <row r="929" spans="4:7" ht="12">
      <c r="D929" s="23"/>
      <c r="E929" s="23"/>
      <c r="F929" s="23"/>
      <c r="G929" s="23"/>
    </row>
    <row r="930" spans="4:7" ht="12">
      <c r="D930" s="23"/>
      <c r="E930" s="23"/>
      <c r="F930" s="23"/>
      <c r="G930" s="23"/>
    </row>
    <row r="931" spans="4:7" ht="12">
      <c r="D931" s="23"/>
      <c r="E931" s="23"/>
      <c r="F931" s="23"/>
      <c r="G931" s="23"/>
    </row>
    <row r="932" spans="4:7" ht="12">
      <c r="D932" s="23"/>
      <c r="E932" s="23"/>
      <c r="F932" s="23"/>
      <c r="G932" s="23"/>
    </row>
    <row r="933" spans="4:7" ht="12">
      <c r="D933" s="23"/>
      <c r="E933" s="23"/>
      <c r="F933" s="23"/>
      <c r="G933" s="23"/>
    </row>
    <row r="934" spans="4:7" ht="12">
      <c r="D934" s="23"/>
      <c r="E934" s="23"/>
      <c r="F934" s="23"/>
      <c r="G934" s="23"/>
    </row>
    <row r="935" spans="4:7" ht="12">
      <c r="D935" s="23"/>
      <c r="E935" s="23"/>
      <c r="F935" s="23"/>
      <c r="G935" s="23"/>
    </row>
    <row r="936" spans="4:7" ht="12">
      <c r="D936" s="23"/>
      <c r="E936" s="23"/>
      <c r="F936" s="23"/>
      <c r="G936" s="23"/>
    </row>
    <row r="937" spans="4:7" ht="12">
      <c r="D937" s="23"/>
      <c r="E937" s="23"/>
      <c r="F937" s="23"/>
      <c r="G937" s="23"/>
    </row>
    <row r="938" spans="4:7" ht="12">
      <c r="D938" s="23"/>
      <c r="E938" s="23"/>
      <c r="F938" s="23"/>
      <c r="G938" s="23"/>
    </row>
    <row r="939" spans="4:7" ht="12">
      <c r="D939" s="23"/>
      <c r="E939" s="23"/>
      <c r="F939" s="23"/>
      <c r="G939" s="23"/>
    </row>
    <row r="940" spans="4:7" ht="12">
      <c r="D940" s="23"/>
      <c r="E940" s="23"/>
      <c r="F940" s="23"/>
      <c r="G940" s="23"/>
    </row>
    <row r="941" spans="4:7" ht="12">
      <c r="D941" s="23"/>
      <c r="E941" s="23"/>
      <c r="F941" s="23"/>
      <c r="G941" s="23"/>
    </row>
    <row r="942" spans="4:7" ht="12">
      <c r="D942" s="23"/>
      <c r="E942" s="23"/>
      <c r="F942" s="23"/>
      <c r="G942" s="23"/>
    </row>
    <row r="943" spans="4:7" ht="12">
      <c r="D943" s="23"/>
      <c r="E943" s="23"/>
      <c r="F943" s="23"/>
      <c r="G943" s="23"/>
    </row>
    <row r="944" spans="4:7" ht="12">
      <c r="D944" s="23"/>
      <c r="E944" s="23"/>
      <c r="F944" s="23"/>
      <c r="G944" s="23"/>
    </row>
    <row r="945" spans="4:7" ht="12">
      <c r="D945" s="23"/>
      <c r="E945" s="23"/>
      <c r="F945" s="23"/>
      <c r="G945" s="23"/>
    </row>
    <row r="946" spans="4:7" ht="12">
      <c r="D946" s="23"/>
      <c r="E946" s="23"/>
      <c r="F946" s="23"/>
      <c r="G946" s="23"/>
    </row>
    <row r="947" spans="4:7" ht="12">
      <c r="D947" s="23"/>
      <c r="E947" s="23"/>
      <c r="F947" s="23"/>
      <c r="G947" s="23"/>
    </row>
    <row r="948" spans="4:7" ht="12">
      <c r="D948" s="23"/>
      <c r="E948" s="23"/>
      <c r="F948" s="23"/>
      <c r="G948" s="23"/>
    </row>
    <row r="949" spans="4:7" ht="12">
      <c r="D949" s="23"/>
      <c r="E949" s="23"/>
      <c r="F949" s="23"/>
      <c r="G949" s="23"/>
    </row>
    <row r="950" spans="4:7" ht="12">
      <c r="D950" s="23"/>
      <c r="E950" s="23"/>
      <c r="F950" s="23"/>
      <c r="G950" s="23"/>
    </row>
    <row r="951" spans="4:7" ht="12">
      <c r="D951" s="23"/>
      <c r="E951" s="23"/>
      <c r="F951" s="23"/>
      <c r="G951" s="23"/>
    </row>
    <row r="952" spans="4:7" ht="12">
      <c r="D952" s="23"/>
      <c r="E952" s="23"/>
      <c r="F952" s="23"/>
      <c r="G952" s="23"/>
    </row>
    <row r="953" spans="4:7" ht="12">
      <c r="D953" s="23"/>
      <c r="E953" s="23"/>
      <c r="F953" s="23"/>
      <c r="G953" s="23"/>
    </row>
    <row r="954" spans="4:7" ht="12">
      <c r="D954" s="23"/>
      <c r="E954" s="23"/>
      <c r="F954" s="23"/>
      <c r="G954" s="23"/>
    </row>
    <row r="955" spans="4:7" ht="12">
      <c r="D955" s="23"/>
      <c r="E955" s="23"/>
      <c r="F955" s="23"/>
      <c r="G955" s="23"/>
    </row>
    <row r="956" spans="4:7" ht="12">
      <c r="D956" s="23"/>
      <c r="E956" s="23"/>
      <c r="F956" s="23"/>
      <c r="G956" s="23"/>
    </row>
    <row r="957" spans="4:7" ht="12">
      <c r="D957" s="23"/>
      <c r="E957" s="23"/>
      <c r="F957" s="23"/>
      <c r="G957" s="23"/>
    </row>
    <row r="958" spans="4:7" ht="12">
      <c r="D958" s="23"/>
      <c r="E958" s="23"/>
      <c r="F958" s="23"/>
      <c r="G958" s="23"/>
    </row>
    <row r="959" spans="4:7" ht="12">
      <c r="D959" s="23"/>
      <c r="E959" s="23"/>
      <c r="F959" s="23"/>
      <c r="G959" s="23"/>
    </row>
    <row r="960" spans="4:7" ht="12">
      <c r="D960" s="23"/>
      <c r="E960" s="23"/>
      <c r="F960" s="23"/>
      <c r="G960" s="23"/>
    </row>
    <row r="961" spans="4:7" ht="12">
      <c r="D961" s="23"/>
      <c r="E961" s="23"/>
      <c r="F961" s="23"/>
      <c r="G961" s="23"/>
    </row>
    <row r="962" spans="4:7" ht="12">
      <c r="D962" s="23"/>
      <c r="E962" s="23"/>
      <c r="F962" s="23"/>
      <c r="G962" s="23"/>
    </row>
    <row r="963" spans="4:7" ht="12">
      <c r="D963" s="23"/>
      <c r="E963" s="23"/>
      <c r="F963" s="23"/>
      <c r="G963" s="23"/>
    </row>
    <row r="964" spans="4:7" ht="12">
      <c r="D964" s="23"/>
      <c r="E964" s="23"/>
      <c r="F964" s="23"/>
      <c r="G964" s="23"/>
    </row>
    <row r="965" spans="4:7" ht="12">
      <c r="D965" s="23"/>
      <c r="E965" s="23"/>
      <c r="F965" s="23"/>
      <c r="G965" s="23"/>
    </row>
    <row r="966" spans="4:7" ht="12">
      <c r="D966" s="23"/>
      <c r="E966" s="23"/>
      <c r="F966" s="23"/>
      <c r="G966" s="23"/>
    </row>
    <row r="967" spans="4:7" ht="12">
      <c r="D967" s="23"/>
      <c r="E967" s="23"/>
      <c r="F967" s="23"/>
      <c r="G967" s="23"/>
    </row>
    <row r="968" spans="4:7" ht="12">
      <c r="D968" s="23"/>
      <c r="E968" s="23"/>
      <c r="F968" s="23"/>
      <c r="G968" s="23"/>
    </row>
    <row r="969" spans="4:7" ht="12">
      <c r="D969" s="23"/>
      <c r="E969" s="23"/>
      <c r="F969" s="23"/>
      <c r="G969" s="23"/>
    </row>
    <row r="970" spans="4:7" ht="12">
      <c r="D970" s="23"/>
      <c r="E970" s="23"/>
      <c r="F970" s="23"/>
      <c r="G970" s="23"/>
    </row>
    <row r="971" spans="4:7" ht="12">
      <c r="D971" s="23"/>
      <c r="E971" s="23"/>
      <c r="F971" s="23"/>
      <c r="G971" s="23"/>
    </row>
    <row r="972" spans="4:7" ht="12">
      <c r="D972" s="23"/>
      <c r="E972" s="23"/>
      <c r="F972" s="23"/>
      <c r="G972" s="23"/>
    </row>
    <row r="973" spans="4:7" ht="12">
      <c r="D973" s="23"/>
      <c r="E973" s="23"/>
      <c r="F973" s="23"/>
      <c r="G973" s="23"/>
    </row>
    <row r="974" spans="4:7" ht="12">
      <c r="D974" s="23"/>
      <c r="E974" s="23"/>
      <c r="F974" s="23"/>
      <c r="G974" s="23"/>
    </row>
    <row r="975" spans="4:7" ht="12">
      <c r="D975" s="23"/>
      <c r="E975" s="23"/>
      <c r="F975" s="23"/>
      <c r="G975" s="23"/>
    </row>
    <row r="976" spans="4:7" ht="12">
      <c r="D976" s="23"/>
      <c r="E976" s="23"/>
      <c r="F976" s="23"/>
      <c r="G976" s="23"/>
    </row>
    <row r="977" spans="4:7" ht="12">
      <c r="D977" s="23"/>
      <c r="E977" s="23"/>
      <c r="F977" s="23"/>
      <c r="G977" s="23"/>
    </row>
    <row r="978" spans="4:7" ht="12">
      <c r="D978" s="23"/>
      <c r="E978" s="23"/>
      <c r="F978" s="23"/>
      <c r="G978" s="23"/>
    </row>
    <row r="979" spans="4:7" ht="12">
      <c r="D979" s="23"/>
      <c r="E979" s="23"/>
      <c r="F979" s="23"/>
      <c r="G979" s="23"/>
    </row>
    <row r="980" spans="4:7" ht="12">
      <c r="D980" s="23"/>
      <c r="E980" s="23"/>
      <c r="F980" s="23"/>
      <c r="G980" s="23"/>
    </row>
    <row r="981" spans="4:7" ht="12">
      <c r="D981" s="23"/>
      <c r="E981" s="23"/>
      <c r="F981" s="23"/>
      <c r="G981" s="23"/>
    </row>
    <row r="982" spans="4:7" ht="12">
      <c r="D982" s="23"/>
      <c r="E982" s="23"/>
      <c r="F982" s="23"/>
      <c r="G982" s="23"/>
    </row>
    <row r="983" spans="4:7" ht="12">
      <c r="D983" s="23"/>
      <c r="E983" s="23"/>
      <c r="F983" s="23"/>
      <c r="G983" s="23"/>
    </row>
    <row r="984" spans="4:7" ht="12">
      <c r="D984" s="23"/>
      <c r="E984" s="23"/>
      <c r="F984" s="23"/>
      <c r="G984" s="23"/>
    </row>
    <row r="985" spans="4:7" ht="12">
      <c r="D985" s="23"/>
      <c r="E985" s="23"/>
      <c r="F985" s="23"/>
      <c r="G985" s="23"/>
    </row>
    <row r="986" spans="4:7" ht="12">
      <c r="D986" s="23"/>
      <c r="E986" s="23"/>
      <c r="F986" s="23"/>
      <c r="G986" s="23"/>
    </row>
    <row r="987" spans="4:7" ht="12">
      <c r="D987" s="23"/>
      <c r="E987" s="23"/>
      <c r="F987" s="23"/>
      <c r="G987" s="23"/>
    </row>
    <row r="988" spans="4:7" ht="12">
      <c r="D988" s="23"/>
      <c r="E988" s="23"/>
      <c r="F988" s="23"/>
      <c r="G988" s="23"/>
    </row>
    <row r="989" spans="4:7" ht="12">
      <c r="D989" s="23"/>
      <c r="E989" s="23"/>
      <c r="F989" s="23"/>
      <c r="G989" s="23"/>
    </row>
    <row r="990" spans="4:7" ht="12">
      <c r="D990" s="23"/>
      <c r="E990" s="23"/>
      <c r="F990" s="23"/>
      <c r="G990" s="23"/>
    </row>
    <row r="991" spans="4:7" ht="12">
      <c r="D991" s="23"/>
      <c r="E991" s="23"/>
      <c r="F991" s="23"/>
      <c r="G991" s="23"/>
    </row>
    <row r="992" spans="4:7" ht="12">
      <c r="D992" s="23"/>
      <c r="E992" s="23"/>
      <c r="F992" s="23"/>
      <c r="G992" s="23"/>
    </row>
    <row r="993" spans="4:7" ht="12">
      <c r="D993" s="23"/>
      <c r="E993" s="23"/>
      <c r="F993" s="23"/>
      <c r="G993" s="23"/>
    </row>
    <row r="994" spans="4:7" ht="12">
      <c r="D994" s="23"/>
      <c r="E994" s="23"/>
      <c r="F994" s="23"/>
      <c r="G994" s="23"/>
    </row>
    <row r="995" spans="4:7" ht="12">
      <c r="D995" s="23"/>
      <c r="E995" s="23"/>
      <c r="F995" s="23"/>
      <c r="G995" s="23"/>
    </row>
    <row r="996" spans="4:7" ht="12">
      <c r="D996" s="23"/>
      <c r="E996" s="23"/>
      <c r="F996" s="23"/>
      <c r="G996" s="23"/>
    </row>
    <row r="997" spans="4:7" ht="12">
      <c r="D997" s="23"/>
      <c r="E997" s="23"/>
      <c r="F997" s="23"/>
      <c r="G997" s="23"/>
    </row>
    <row r="998" spans="4:7" ht="12">
      <c r="D998" s="23"/>
      <c r="E998" s="23"/>
      <c r="F998" s="23"/>
      <c r="G998" s="23"/>
    </row>
    <row r="999" spans="4:7" ht="12">
      <c r="D999" s="23"/>
      <c r="E999" s="23"/>
      <c r="F999" s="23"/>
      <c r="G999" s="23"/>
    </row>
    <row r="1000" spans="4:7" ht="12">
      <c r="D1000" s="23"/>
      <c r="E1000" s="23"/>
      <c r="F1000" s="23"/>
      <c r="G1000" s="23"/>
    </row>
    <row r="1001" spans="4:7" ht="12">
      <c r="D1001" s="23"/>
      <c r="E1001" s="23"/>
      <c r="F1001" s="23"/>
      <c r="G1001" s="23"/>
    </row>
    <row r="1002" spans="4:7" ht="12">
      <c r="D1002" s="23"/>
      <c r="E1002" s="23"/>
      <c r="F1002" s="23"/>
      <c r="G1002" s="23"/>
    </row>
    <row r="1003" spans="4:7" ht="12">
      <c r="D1003" s="23"/>
      <c r="E1003" s="23"/>
      <c r="F1003" s="23"/>
      <c r="G1003" s="23"/>
    </row>
    <row r="1004" spans="4:7" ht="12">
      <c r="D1004" s="23"/>
      <c r="E1004" s="23"/>
      <c r="F1004" s="23"/>
      <c r="G1004" s="23"/>
    </row>
    <row r="1005" spans="4:7" ht="12">
      <c r="D1005" s="23"/>
      <c r="E1005" s="23"/>
      <c r="F1005" s="23"/>
      <c r="G1005" s="23"/>
    </row>
    <row r="1006" spans="4:7" ht="12">
      <c r="D1006" s="23"/>
      <c r="E1006" s="23"/>
      <c r="F1006" s="23"/>
      <c r="G1006" s="23"/>
    </row>
    <row r="1007" spans="4:7" ht="12">
      <c r="D1007" s="23"/>
      <c r="E1007" s="23"/>
      <c r="F1007" s="23"/>
      <c r="G1007" s="23"/>
    </row>
    <row r="1008" spans="4:7" ht="12">
      <c r="D1008" s="23"/>
      <c r="E1008" s="23"/>
      <c r="F1008" s="23"/>
      <c r="G1008" s="23"/>
    </row>
    <row r="1009" spans="4:7" ht="12">
      <c r="D1009" s="23"/>
      <c r="E1009" s="23"/>
      <c r="F1009" s="23"/>
      <c r="G1009" s="23"/>
    </row>
    <row r="1010" spans="4:7" ht="12">
      <c r="D1010" s="23"/>
      <c r="E1010" s="23"/>
      <c r="F1010" s="23"/>
      <c r="G1010" s="23"/>
    </row>
    <row r="1011" spans="4:7" ht="12">
      <c r="D1011" s="23"/>
      <c r="E1011" s="23"/>
      <c r="F1011" s="23"/>
      <c r="G1011" s="23"/>
    </row>
    <row r="1012" spans="4:7" ht="12">
      <c r="D1012" s="23"/>
      <c r="E1012" s="23"/>
      <c r="F1012" s="23"/>
      <c r="G1012" s="23"/>
    </row>
    <row r="1013" spans="4:7" ht="12">
      <c r="D1013" s="23"/>
      <c r="E1013" s="23"/>
      <c r="F1013" s="23"/>
      <c r="G1013" s="23"/>
    </row>
    <row r="1014" spans="4:7" ht="12">
      <c r="D1014" s="23"/>
      <c r="E1014" s="23"/>
      <c r="F1014" s="23"/>
      <c r="G1014" s="23"/>
    </row>
    <row r="1015" spans="4:7" ht="12">
      <c r="D1015" s="23"/>
      <c r="E1015" s="23"/>
      <c r="F1015" s="23"/>
      <c r="G1015" s="23"/>
    </row>
    <row r="1016" spans="4:7" ht="12">
      <c r="D1016" s="23"/>
      <c r="E1016" s="23"/>
      <c r="F1016" s="23"/>
      <c r="G1016" s="23"/>
    </row>
    <row r="1017" spans="4:7" ht="12">
      <c r="D1017" s="23"/>
      <c r="E1017" s="23"/>
      <c r="F1017" s="23"/>
      <c r="G1017" s="23"/>
    </row>
    <row r="1018" spans="4:7" ht="12">
      <c r="D1018" s="23"/>
      <c r="E1018" s="23"/>
      <c r="F1018" s="23"/>
      <c r="G1018" s="23"/>
    </row>
    <row r="1019" spans="4:7" ht="12">
      <c r="D1019" s="23"/>
      <c r="E1019" s="23"/>
      <c r="F1019" s="23"/>
      <c r="G1019" s="23"/>
    </row>
    <row r="1020" spans="4:7" ht="12">
      <c r="D1020" s="23"/>
      <c r="E1020" s="23"/>
      <c r="F1020" s="23"/>
      <c r="G1020" s="23"/>
    </row>
    <row r="1021" spans="4:7" ht="12">
      <c r="D1021" s="23"/>
      <c r="E1021" s="23"/>
      <c r="F1021" s="23"/>
      <c r="G1021" s="23"/>
    </row>
    <row r="1022" spans="4:7" ht="12">
      <c r="D1022" s="23"/>
      <c r="E1022" s="23"/>
      <c r="F1022" s="23"/>
      <c r="G1022" s="23"/>
    </row>
    <row r="1023" spans="4:7" ht="12">
      <c r="D1023" s="23"/>
      <c r="E1023" s="23"/>
      <c r="F1023" s="23"/>
      <c r="G1023" s="23"/>
    </row>
    <row r="1024" spans="4:7" ht="12">
      <c r="D1024" s="23"/>
      <c r="E1024" s="23"/>
      <c r="F1024" s="23"/>
      <c r="G1024" s="23"/>
    </row>
    <row r="1025" spans="4:7" ht="12">
      <c r="D1025" s="23"/>
      <c r="E1025" s="23"/>
      <c r="F1025" s="23"/>
      <c r="G1025" s="23"/>
    </row>
    <row r="1026" spans="4:7" ht="12">
      <c r="D1026" s="23"/>
      <c r="E1026" s="23"/>
      <c r="F1026" s="23"/>
      <c r="G1026" s="23"/>
    </row>
    <row r="1027" spans="4:7" ht="12">
      <c r="D1027" s="23"/>
      <c r="E1027" s="23"/>
      <c r="F1027" s="23"/>
      <c r="G1027" s="23"/>
    </row>
    <row r="1028" spans="4:7" ht="12">
      <c r="D1028" s="23"/>
      <c r="E1028" s="23"/>
      <c r="F1028" s="23"/>
      <c r="G1028" s="23"/>
    </row>
    <row r="1029" spans="4:7" ht="12">
      <c r="D1029" s="23"/>
      <c r="E1029" s="23"/>
      <c r="F1029" s="23"/>
      <c r="G1029" s="23"/>
    </row>
    <row r="1030" spans="4:7" ht="12">
      <c r="D1030" s="23"/>
      <c r="E1030" s="23"/>
      <c r="F1030" s="23"/>
      <c r="G1030" s="23"/>
    </row>
    <row r="1031" spans="4:7" ht="12">
      <c r="D1031" s="23"/>
      <c r="E1031" s="23"/>
      <c r="F1031" s="23"/>
      <c r="G1031" s="23"/>
    </row>
    <row r="1032" spans="4:7" ht="12">
      <c r="D1032" s="23"/>
      <c r="E1032" s="23"/>
      <c r="F1032" s="23"/>
      <c r="G1032" s="23"/>
    </row>
    <row r="1033" spans="4:7" ht="12">
      <c r="D1033" s="23"/>
      <c r="E1033" s="23"/>
      <c r="F1033" s="23"/>
      <c r="G1033" s="23"/>
    </row>
    <row r="1034" spans="4:7" ht="12">
      <c r="D1034" s="23"/>
      <c r="E1034" s="23"/>
      <c r="F1034" s="23"/>
      <c r="G1034" s="23"/>
    </row>
    <row r="1035" spans="4:7" ht="12">
      <c r="D1035" s="23"/>
      <c r="E1035" s="23"/>
      <c r="F1035" s="23"/>
      <c r="G1035" s="23"/>
    </row>
    <row r="1036" spans="4:7" ht="12">
      <c r="D1036" s="23"/>
      <c r="E1036" s="23"/>
      <c r="F1036" s="23"/>
      <c r="G1036" s="23"/>
    </row>
    <row r="1037" spans="4:7" ht="12">
      <c r="D1037" s="23"/>
      <c r="E1037" s="23"/>
      <c r="F1037" s="23"/>
      <c r="G1037" s="23"/>
    </row>
    <row r="1038" spans="4:7" ht="12">
      <c r="D1038" s="23"/>
      <c r="E1038" s="23"/>
      <c r="F1038" s="23"/>
      <c r="G1038" s="23"/>
    </row>
    <row r="1039" spans="4:7" ht="12">
      <c r="D1039" s="23"/>
      <c r="E1039" s="23"/>
      <c r="F1039" s="23"/>
      <c r="G1039" s="23"/>
    </row>
    <row r="1040" spans="4:7" ht="12">
      <c r="D1040" s="23"/>
      <c r="E1040" s="23"/>
      <c r="F1040" s="23"/>
      <c r="G1040" s="23"/>
    </row>
    <row r="1041" spans="4:7" ht="12">
      <c r="D1041" s="23"/>
      <c r="E1041" s="23"/>
      <c r="F1041" s="23"/>
      <c r="G1041" s="23"/>
    </row>
    <row r="1042" spans="4:7" ht="12">
      <c r="D1042" s="23"/>
      <c r="E1042" s="23"/>
      <c r="F1042" s="23"/>
      <c r="G1042" s="23"/>
    </row>
    <row r="1043" spans="4:7" ht="12">
      <c r="D1043" s="23"/>
      <c r="E1043" s="23"/>
      <c r="F1043" s="23"/>
      <c r="G1043" s="23"/>
    </row>
    <row r="1044" spans="4:7" ht="12">
      <c r="D1044" s="23"/>
      <c r="E1044" s="23"/>
      <c r="F1044" s="23"/>
      <c r="G1044" s="23"/>
    </row>
    <row r="1045" spans="4:7" ht="12">
      <c r="D1045" s="23"/>
      <c r="E1045" s="23"/>
      <c r="F1045" s="23"/>
      <c r="G1045" s="23"/>
    </row>
    <row r="1046" spans="4:7" ht="12">
      <c r="D1046" s="23"/>
      <c r="E1046" s="23"/>
      <c r="F1046" s="23"/>
      <c r="G1046" s="23"/>
    </row>
    <row r="1047" spans="4:7" ht="12">
      <c r="D1047" s="23"/>
      <c r="E1047" s="23"/>
      <c r="F1047" s="23"/>
      <c r="G1047" s="23"/>
    </row>
    <row r="1048" spans="4:7" ht="12">
      <c r="D1048" s="23"/>
      <c r="E1048" s="23"/>
      <c r="F1048" s="23"/>
      <c r="G1048" s="23"/>
    </row>
    <row r="1049" spans="4:7" ht="12">
      <c r="D1049" s="23"/>
      <c r="E1049" s="23"/>
      <c r="F1049" s="23"/>
      <c r="G1049" s="23"/>
    </row>
    <row r="1050" spans="4:7" ht="12">
      <c r="D1050" s="23"/>
      <c r="E1050" s="23"/>
      <c r="F1050" s="23"/>
      <c r="G1050" s="23"/>
    </row>
    <row r="1051" spans="4:7" ht="12">
      <c r="D1051" s="23"/>
      <c r="E1051" s="23"/>
      <c r="F1051" s="23"/>
      <c r="G1051" s="23"/>
    </row>
    <row r="1052" spans="4:7" ht="12">
      <c r="D1052" s="23"/>
      <c r="E1052" s="23"/>
      <c r="F1052" s="23"/>
      <c r="G1052" s="23"/>
    </row>
    <row r="1053" spans="4:7" ht="12">
      <c r="D1053" s="23"/>
      <c r="E1053" s="23"/>
      <c r="F1053" s="23"/>
      <c r="G1053" s="23"/>
    </row>
    <row r="1054" spans="4:7" ht="12">
      <c r="D1054" s="23"/>
      <c r="E1054" s="23"/>
      <c r="F1054" s="23"/>
      <c r="G1054" s="23"/>
    </row>
    <row r="1055" spans="4:7" ht="12">
      <c r="D1055" s="23"/>
      <c r="E1055" s="23"/>
      <c r="F1055" s="23"/>
      <c r="G1055" s="23"/>
    </row>
    <row r="1056" spans="4:7" ht="12">
      <c r="D1056" s="23"/>
      <c r="E1056" s="23"/>
      <c r="F1056" s="23"/>
      <c r="G1056" s="23"/>
    </row>
    <row r="1057" spans="4:7" ht="12">
      <c r="D1057" s="23"/>
      <c r="E1057" s="23"/>
      <c r="F1057" s="23"/>
      <c r="G1057" s="23"/>
    </row>
    <row r="1058" spans="4:7" ht="12">
      <c r="D1058" s="23"/>
      <c r="E1058" s="23"/>
      <c r="F1058" s="23"/>
      <c r="G1058" s="23"/>
    </row>
    <row r="1059" spans="4:7" ht="12">
      <c r="D1059" s="23"/>
      <c r="E1059" s="23"/>
      <c r="F1059" s="23"/>
      <c r="G1059" s="23"/>
    </row>
    <row r="1060" spans="4:7" ht="12">
      <c r="D1060" s="23"/>
      <c r="E1060" s="23"/>
      <c r="F1060" s="23"/>
      <c r="G1060" s="23"/>
    </row>
    <row r="1061" spans="4:7" ht="12">
      <c r="D1061" s="23"/>
      <c r="E1061" s="23"/>
      <c r="F1061" s="23"/>
      <c r="G1061" s="23"/>
    </row>
    <row r="1062" spans="4:7" ht="12">
      <c r="D1062" s="23"/>
      <c r="E1062" s="23"/>
      <c r="F1062" s="23"/>
      <c r="G1062" s="23"/>
    </row>
    <row r="1063" spans="4:7" ht="12">
      <c r="D1063" s="23"/>
      <c r="E1063" s="23"/>
      <c r="F1063" s="23"/>
      <c r="G1063" s="23"/>
    </row>
    <row r="1064" spans="4:7" ht="12">
      <c r="D1064" s="23"/>
      <c r="E1064" s="23"/>
      <c r="F1064" s="23"/>
      <c r="G1064" s="23"/>
    </row>
    <row r="1065" spans="4:7" ht="12">
      <c r="D1065" s="23"/>
      <c r="E1065" s="23"/>
      <c r="F1065" s="23"/>
      <c r="G1065" s="23"/>
    </row>
    <row r="1066" spans="4:7" ht="12">
      <c r="D1066" s="23"/>
      <c r="E1066" s="23"/>
      <c r="F1066" s="23"/>
      <c r="G1066" s="23"/>
    </row>
    <row r="1067" spans="4:7" ht="12">
      <c r="D1067" s="23"/>
      <c r="E1067" s="23"/>
      <c r="F1067" s="23"/>
      <c r="G1067" s="23"/>
    </row>
    <row r="1068" spans="4:7" ht="12">
      <c r="D1068" s="23"/>
      <c r="E1068" s="23"/>
      <c r="F1068" s="23"/>
      <c r="G1068" s="23"/>
    </row>
    <row r="1069" spans="4:7" ht="12">
      <c r="D1069" s="23"/>
      <c r="E1069" s="23"/>
      <c r="F1069" s="23"/>
      <c r="G1069" s="23"/>
    </row>
    <row r="1070" spans="4:7" ht="12">
      <c r="D1070" s="23"/>
      <c r="E1070" s="23"/>
      <c r="F1070" s="23"/>
      <c r="G1070" s="23"/>
    </row>
    <row r="1071" spans="4:7" ht="12">
      <c r="D1071" s="23"/>
      <c r="E1071" s="23"/>
      <c r="F1071" s="23"/>
      <c r="G1071" s="23"/>
    </row>
    <row r="1072" spans="4:7" ht="12">
      <c r="D1072" s="23"/>
      <c r="E1072" s="23"/>
      <c r="F1072" s="23"/>
      <c r="G1072" s="23"/>
    </row>
    <row r="1073" spans="4:7" ht="12">
      <c r="D1073" s="23"/>
      <c r="E1073" s="23"/>
      <c r="F1073" s="23"/>
      <c r="G1073" s="23"/>
    </row>
    <row r="1074" spans="4:7" ht="12">
      <c r="D1074" s="23"/>
      <c r="E1074" s="23"/>
      <c r="F1074" s="23"/>
      <c r="G1074" s="23"/>
    </row>
    <row r="1075" spans="4:7" ht="12">
      <c r="D1075" s="23"/>
      <c r="E1075" s="23"/>
      <c r="F1075" s="23"/>
      <c r="G1075" s="23"/>
    </row>
    <row r="1076" spans="4:7" ht="12">
      <c r="D1076" s="23"/>
      <c r="E1076" s="23"/>
      <c r="F1076" s="23"/>
      <c r="G1076" s="23"/>
    </row>
    <row r="1077" spans="4:7" ht="12">
      <c r="D1077" s="23"/>
      <c r="E1077" s="23"/>
      <c r="F1077" s="23"/>
      <c r="G1077" s="23"/>
    </row>
    <row r="1078" spans="4:7" ht="12">
      <c r="D1078" s="23"/>
      <c r="E1078" s="23"/>
      <c r="F1078" s="23"/>
      <c r="G1078" s="23"/>
    </row>
    <row r="1079" spans="4:7" ht="12">
      <c r="D1079" s="23"/>
      <c r="E1079" s="23"/>
      <c r="F1079" s="23"/>
      <c r="G1079" s="23"/>
    </row>
    <row r="1080" spans="4:7" ht="12">
      <c r="D1080" s="23"/>
      <c r="E1080" s="23"/>
      <c r="F1080" s="23"/>
      <c r="G1080" s="23"/>
    </row>
    <row r="1081" spans="4:7" ht="12">
      <c r="D1081" s="23"/>
      <c r="E1081" s="23"/>
      <c r="F1081" s="23"/>
      <c r="G1081" s="23"/>
    </row>
    <row r="1082" spans="4:7" ht="12">
      <c r="D1082" s="23"/>
      <c r="E1082" s="23"/>
      <c r="F1082" s="23"/>
      <c r="G1082" s="23"/>
    </row>
    <row r="1083" spans="4:7" ht="12">
      <c r="D1083" s="23"/>
      <c r="E1083" s="23"/>
      <c r="F1083" s="23"/>
      <c r="G1083" s="23"/>
    </row>
    <row r="1084" spans="4:7" ht="12">
      <c r="D1084" s="23"/>
      <c r="E1084" s="23"/>
      <c r="F1084" s="23"/>
      <c r="G1084" s="23"/>
    </row>
    <row r="1085" spans="4:7" ht="12">
      <c r="D1085" s="23"/>
      <c r="E1085" s="23"/>
      <c r="F1085" s="23"/>
      <c r="G1085" s="23"/>
    </row>
    <row r="1086" spans="4:7" ht="12">
      <c r="D1086" s="23"/>
      <c r="E1086" s="23"/>
      <c r="F1086" s="23"/>
      <c r="G1086" s="23"/>
    </row>
    <row r="1087" spans="4:7" ht="12">
      <c r="D1087" s="23"/>
      <c r="E1087" s="23"/>
      <c r="F1087" s="23"/>
      <c r="G1087" s="23"/>
    </row>
    <row r="1088" spans="4:7" ht="12">
      <c r="D1088" s="23"/>
      <c r="E1088" s="23"/>
      <c r="F1088" s="23"/>
      <c r="G1088" s="23"/>
    </row>
    <row r="1089" spans="4:7" ht="12">
      <c r="D1089" s="23"/>
      <c r="E1089" s="23"/>
      <c r="F1089" s="23"/>
      <c r="G1089" s="23"/>
    </row>
    <row r="1090" spans="4:7" ht="12">
      <c r="D1090" s="23"/>
      <c r="E1090" s="23"/>
      <c r="F1090" s="23"/>
      <c r="G1090" s="23"/>
    </row>
    <row r="1091" spans="4:7" ht="12">
      <c r="D1091" s="23"/>
      <c r="E1091" s="23"/>
      <c r="F1091" s="23"/>
      <c r="G1091" s="23"/>
    </row>
    <row r="1092" spans="4:7" ht="12">
      <c r="D1092" s="23"/>
      <c r="E1092" s="23"/>
      <c r="F1092" s="23"/>
      <c r="G1092" s="23"/>
    </row>
    <row r="1093" spans="4:7" ht="12">
      <c r="D1093" s="23"/>
      <c r="E1093" s="23"/>
      <c r="F1093" s="23"/>
      <c r="G1093" s="23"/>
    </row>
    <row r="1094" spans="4:7" ht="12">
      <c r="D1094" s="23"/>
      <c r="E1094" s="23"/>
      <c r="F1094" s="23"/>
      <c r="G1094" s="23"/>
    </row>
    <row r="1095" spans="4:7" ht="12">
      <c r="D1095" s="23"/>
      <c r="E1095" s="23"/>
      <c r="F1095" s="23"/>
      <c r="G1095" s="23"/>
    </row>
    <row r="1096" spans="4:7" ht="12">
      <c r="D1096" s="23"/>
      <c r="E1096" s="23"/>
      <c r="F1096" s="23"/>
      <c r="G1096" s="23"/>
    </row>
    <row r="1097" spans="4:7" ht="12">
      <c r="D1097" s="23"/>
      <c r="E1097" s="23"/>
      <c r="F1097" s="23"/>
      <c r="G1097" s="23"/>
    </row>
    <row r="1098" spans="4:7" ht="12">
      <c r="D1098" s="23"/>
      <c r="E1098" s="23"/>
      <c r="F1098" s="23"/>
      <c r="G1098" s="23"/>
    </row>
    <row r="1099" spans="4:7" ht="12">
      <c r="D1099" s="23"/>
      <c r="E1099" s="23"/>
      <c r="F1099" s="23"/>
      <c r="G1099" s="23"/>
    </row>
    <row r="1100" spans="4:7" ht="12">
      <c r="D1100" s="23"/>
      <c r="E1100" s="23"/>
      <c r="F1100" s="23"/>
      <c r="G1100" s="23"/>
    </row>
    <row r="1101" spans="4:7" ht="12">
      <c r="D1101" s="23"/>
      <c r="E1101" s="23"/>
      <c r="F1101" s="23"/>
      <c r="G1101" s="23"/>
    </row>
    <row r="1102" spans="4:7" ht="12">
      <c r="D1102" s="23"/>
      <c r="E1102" s="23"/>
      <c r="F1102" s="23"/>
      <c r="G1102" s="23"/>
    </row>
    <row r="1103" spans="4:7" ht="12">
      <c r="D1103" s="23"/>
      <c r="E1103" s="23"/>
      <c r="F1103" s="23"/>
      <c r="G1103" s="23"/>
    </row>
    <row r="1104" spans="4:7" ht="12">
      <c r="D1104" s="23"/>
      <c r="E1104" s="23"/>
      <c r="F1104" s="23"/>
      <c r="G1104" s="23"/>
    </row>
    <row r="1105" spans="4:7" ht="12">
      <c r="D1105" s="23"/>
      <c r="E1105" s="23"/>
      <c r="F1105" s="23"/>
      <c r="G1105" s="23"/>
    </row>
    <row r="1106" spans="4:7" ht="12">
      <c r="D1106" s="23"/>
      <c r="E1106" s="23"/>
      <c r="F1106" s="23"/>
      <c r="G1106" s="23"/>
    </row>
    <row r="1107" spans="4:7" ht="12">
      <c r="D1107" s="23"/>
      <c r="E1107" s="23"/>
      <c r="F1107" s="23"/>
      <c r="G1107" s="23"/>
    </row>
    <row r="1108" spans="4:7" ht="12">
      <c r="D1108" s="23"/>
      <c r="E1108" s="23"/>
      <c r="F1108" s="23"/>
      <c r="G1108" s="23"/>
    </row>
    <row r="1109" spans="4:7" ht="12">
      <c r="D1109" s="23"/>
      <c r="E1109" s="23"/>
      <c r="F1109" s="23"/>
      <c r="G1109" s="23"/>
    </row>
    <row r="1110" spans="4:7" ht="12">
      <c r="D1110" s="23"/>
      <c r="E1110" s="23"/>
      <c r="F1110" s="23"/>
      <c r="G1110" s="23"/>
    </row>
    <row r="1111" spans="4:7" ht="12">
      <c r="D1111" s="23"/>
      <c r="E1111" s="23"/>
      <c r="F1111" s="23"/>
      <c r="G1111" s="23"/>
    </row>
    <row r="1112" spans="4:7" ht="12">
      <c r="D1112" s="23"/>
      <c r="E1112" s="23"/>
      <c r="F1112" s="23"/>
      <c r="G1112" s="23"/>
    </row>
    <row r="1113" spans="4:7" ht="12">
      <c r="D1113" s="23"/>
      <c r="E1113" s="23"/>
      <c r="F1113" s="23"/>
      <c r="G1113" s="23"/>
    </row>
    <row r="1114" spans="4:7" ht="12">
      <c r="D1114" s="23"/>
      <c r="E1114" s="23"/>
      <c r="F1114" s="23"/>
      <c r="G1114" s="23"/>
    </row>
    <row r="1115" spans="4:7" ht="12">
      <c r="D1115" s="23"/>
      <c r="E1115" s="23"/>
      <c r="F1115" s="23"/>
      <c r="G1115" s="23"/>
    </row>
    <row r="1116" spans="4:7" ht="12">
      <c r="D1116" s="23"/>
      <c r="E1116" s="23"/>
      <c r="F1116" s="23"/>
      <c r="G1116" s="23"/>
    </row>
    <row r="1117" spans="4:7" ht="12">
      <c r="D1117" s="23"/>
      <c r="E1117" s="23"/>
      <c r="F1117" s="23"/>
      <c r="G1117" s="23"/>
    </row>
    <row r="1118" spans="4:7" ht="12">
      <c r="D1118" s="23"/>
      <c r="E1118" s="23"/>
      <c r="F1118" s="23"/>
      <c r="G1118" s="23"/>
    </row>
    <row r="1119" spans="4:7" ht="12">
      <c r="D1119" s="23"/>
      <c r="E1119" s="23"/>
      <c r="F1119" s="23"/>
      <c r="G1119" s="23"/>
    </row>
    <row r="1120" spans="4:7" ht="12">
      <c r="D1120" s="23"/>
      <c r="E1120" s="23"/>
      <c r="F1120" s="23"/>
      <c r="G1120" s="23"/>
    </row>
    <row r="1121" spans="4:7" ht="12">
      <c r="D1121" s="23"/>
      <c r="E1121" s="23"/>
      <c r="F1121" s="23"/>
      <c r="G1121" s="23"/>
    </row>
    <row r="1122" spans="4:7" ht="12">
      <c r="D1122" s="23"/>
      <c r="E1122" s="23"/>
      <c r="F1122" s="23"/>
      <c r="G1122" s="23"/>
    </row>
    <row r="1123" spans="4:7" ht="12">
      <c r="D1123" s="23"/>
      <c r="E1123" s="23"/>
      <c r="F1123" s="23"/>
      <c r="G1123" s="23"/>
    </row>
    <row r="1124" spans="4:7" ht="12">
      <c r="D1124" s="23"/>
      <c r="E1124" s="23"/>
      <c r="F1124" s="23"/>
      <c r="G1124" s="23"/>
    </row>
    <row r="1125" spans="4:7" ht="12">
      <c r="D1125" s="23"/>
      <c r="E1125" s="23"/>
      <c r="F1125" s="23"/>
      <c r="G1125" s="23"/>
    </row>
    <row r="1126" spans="4:7" ht="12">
      <c r="D1126" s="23"/>
      <c r="E1126" s="23"/>
      <c r="F1126" s="23"/>
      <c r="G1126" s="23"/>
    </row>
    <row r="1127" spans="4:7" ht="12">
      <c r="D1127" s="23"/>
      <c r="E1127" s="23"/>
      <c r="F1127" s="23"/>
      <c r="G1127" s="23"/>
    </row>
    <row r="1128" spans="4:7" ht="12">
      <c r="D1128" s="23"/>
      <c r="E1128" s="23"/>
      <c r="F1128" s="23"/>
      <c r="G1128" s="23"/>
    </row>
    <row r="1129" spans="4:7" ht="12">
      <c r="D1129" s="23"/>
      <c r="E1129" s="23"/>
      <c r="F1129" s="23"/>
      <c r="G1129" s="23"/>
    </row>
    <row r="1130" spans="4:7" ht="12">
      <c r="D1130" s="23"/>
      <c r="E1130" s="23"/>
      <c r="F1130" s="23"/>
      <c r="G1130" s="23"/>
    </row>
    <row r="1131" spans="4:7" ht="12">
      <c r="D1131" s="23"/>
      <c r="E1131" s="23"/>
      <c r="F1131" s="23"/>
      <c r="G1131" s="23"/>
    </row>
    <row r="1132" spans="4:7" ht="12">
      <c r="D1132" s="23"/>
      <c r="E1132" s="23"/>
      <c r="F1132" s="23"/>
      <c r="G1132" s="23"/>
    </row>
    <row r="1133" spans="4:7" ht="12">
      <c r="D1133" s="23"/>
      <c r="E1133" s="23"/>
      <c r="F1133" s="23"/>
      <c r="G1133" s="23"/>
    </row>
    <row r="1134" spans="4:7" ht="12">
      <c r="D1134" s="23"/>
      <c r="E1134" s="23"/>
      <c r="F1134" s="23"/>
      <c r="G1134" s="23"/>
    </row>
    <row r="1135" spans="4:7" ht="12">
      <c r="D1135" s="23"/>
      <c r="E1135" s="23"/>
      <c r="F1135" s="23"/>
      <c r="G1135" s="23"/>
    </row>
    <row r="1136" spans="4:7" ht="12">
      <c r="D1136" s="23"/>
      <c r="E1136" s="23"/>
      <c r="F1136" s="23"/>
      <c r="G1136" s="23"/>
    </row>
    <row r="1137" spans="4:7" ht="12">
      <c r="D1137" s="23"/>
      <c r="E1137" s="23"/>
      <c r="F1137" s="23"/>
      <c r="G1137" s="23"/>
    </row>
    <row r="1138" spans="4:7" ht="12">
      <c r="D1138" s="23"/>
      <c r="E1138" s="23"/>
      <c r="F1138" s="23"/>
      <c r="G1138" s="23"/>
    </row>
    <row r="1139" spans="4:7" ht="12">
      <c r="D1139" s="23"/>
      <c r="E1139" s="23"/>
      <c r="F1139" s="23"/>
      <c r="G1139" s="23"/>
    </row>
    <row r="1140" spans="4:7" ht="12">
      <c r="D1140" s="23"/>
      <c r="E1140" s="23"/>
      <c r="F1140" s="23"/>
      <c r="G1140" s="23"/>
    </row>
    <row r="1141" spans="4:7" ht="12">
      <c r="D1141" s="23"/>
      <c r="E1141" s="23"/>
      <c r="F1141" s="23"/>
      <c r="G1141" s="23"/>
    </row>
    <row r="1142" spans="4:7" ht="12">
      <c r="D1142" s="23"/>
      <c r="E1142" s="23"/>
      <c r="F1142" s="23"/>
      <c r="G1142" s="23"/>
    </row>
    <row r="1143" spans="4:7" ht="12">
      <c r="D1143" s="23"/>
      <c r="E1143" s="23"/>
      <c r="F1143" s="23"/>
      <c r="G1143" s="23"/>
    </row>
    <row r="1144" spans="4:7" ht="12">
      <c r="D1144" s="23"/>
      <c r="E1144" s="23"/>
      <c r="F1144" s="23"/>
      <c r="G1144" s="23"/>
    </row>
    <row r="1145" spans="4:7" ht="12">
      <c r="D1145" s="23"/>
      <c r="E1145" s="23"/>
      <c r="F1145" s="23"/>
      <c r="G1145" s="23"/>
    </row>
    <row r="1146" spans="4:7" ht="12">
      <c r="D1146" s="23"/>
      <c r="E1146" s="23"/>
      <c r="F1146" s="23"/>
      <c r="G1146" s="23"/>
    </row>
    <row r="1147" spans="4:7" ht="12">
      <c r="D1147" s="23"/>
      <c r="E1147" s="23"/>
      <c r="F1147" s="23"/>
      <c r="G1147" s="23"/>
    </row>
    <row r="1148" spans="4:7" ht="12">
      <c r="D1148" s="23"/>
      <c r="E1148" s="23"/>
      <c r="F1148" s="23"/>
      <c r="G1148" s="23"/>
    </row>
    <row r="1149" spans="4:7" ht="12">
      <c r="D1149" s="23"/>
      <c r="E1149" s="23"/>
      <c r="F1149" s="23"/>
      <c r="G1149" s="23"/>
    </row>
    <row r="1150" spans="4:7" ht="12">
      <c r="D1150" s="23"/>
      <c r="E1150" s="23"/>
      <c r="F1150" s="23"/>
      <c r="G1150" s="23"/>
    </row>
    <row r="1151" spans="4:7" ht="12">
      <c r="D1151" s="23"/>
      <c r="E1151" s="23"/>
      <c r="F1151" s="23"/>
      <c r="G1151" s="23"/>
    </row>
    <row r="1152" spans="4:7" ht="12">
      <c r="D1152" s="23"/>
      <c r="E1152" s="23"/>
      <c r="F1152" s="23"/>
      <c r="G1152" s="23"/>
    </row>
    <row r="1153" spans="4:7" ht="12">
      <c r="D1153" s="23"/>
      <c r="E1153" s="23"/>
      <c r="F1153" s="23"/>
      <c r="G1153" s="23"/>
    </row>
    <row r="1154" spans="4:7" ht="12">
      <c r="D1154" s="23"/>
      <c r="E1154" s="23"/>
      <c r="F1154" s="23"/>
      <c r="G1154" s="23"/>
    </row>
    <row r="1155" spans="4:7" ht="12">
      <c r="D1155" s="23"/>
      <c r="E1155" s="23"/>
      <c r="F1155" s="23"/>
      <c r="G1155" s="23"/>
    </row>
    <row r="1156" spans="4:7" ht="12">
      <c r="D1156" s="23"/>
      <c r="E1156" s="23"/>
      <c r="F1156" s="23"/>
      <c r="G1156" s="23"/>
    </row>
    <row r="1157" spans="4:7" ht="12">
      <c r="D1157" s="23"/>
      <c r="E1157" s="23"/>
      <c r="F1157" s="23"/>
      <c r="G1157" s="23"/>
    </row>
    <row r="1158" spans="4:7" ht="12">
      <c r="D1158" s="23"/>
      <c r="E1158" s="23"/>
      <c r="F1158" s="23"/>
      <c r="G1158" s="23"/>
    </row>
    <row r="1159" spans="4:7" ht="12">
      <c r="D1159" s="23"/>
      <c r="E1159" s="23"/>
      <c r="F1159" s="23"/>
      <c r="G1159" s="23"/>
    </row>
    <row r="1160" spans="4:7" ht="12">
      <c r="D1160" s="23"/>
      <c r="E1160" s="23"/>
      <c r="F1160" s="23"/>
      <c r="G1160" s="23"/>
    </row>
    <row r="1161" spans="4:7" ht="12">
      <c r="D1161" s="23"/>
      <c r="E1161" s="23"/>
      <c r="F1161" s="23"/>
      <c r="G1161" s="23"/>
    </row>
    <row r="1162" spans="4:7" ht="12">
      <c r="D1162" s="23"/>
      <c r="E1162" s="23"/>
      <c r="F1162" s="23"/>
      <c r="G1162" s="23"/>
    </row>
    <row r="1163" spans="4:7" ht="12">
      <c r="D1163" s="23"/>
      <c r="E1163" s="23"/>
      <c r="F1163" s="23"/>
      <c r="G1163" s="23"/>
    </row>
    <row r="1164" spans="4:7" ht="12">
      <c r="D1164" s="23"/>
      <c r="E1164" s="23"/>
      <c r="F1164" s="23"/>
      <c r="G1164" s="23"/>
    </row>
    <row r="1165" spans="4:7" ht="12">
      <c r="D1165" s="23"/>
      <c r="E1165" s="23"/>
      <c r="F1165" s="23"/>
      <c r="G1165" s="23"/>
    </row>
    <row r="1166" spans="4:7" ht="12">
      <c r="D1166" s="23"/>
      <c r="E1166" s="23"/>
      <c r="F1166" s="23"/>
      <c r="G1166" s="23"/>
    </row>
    <row r="1167" spans="4:7" ht="12">
      <c r="D1167" s="23"/>
      <c r="E1167" s="23"/>
      <c r="F1167" s="23"/>
      <c r="G1167" s="23"/>
    </row>
    <row r="1168" spans="4:7" ht="12">
      <c r="D1168" s="23"/>
      <c r="E1168" s="23"/>
      <c r="F1168" s="23"/>
      <c r="G1168" s="23"/>
    </row>
    <row r="1169" spans="4:7" ht="12">
      <c r="D1169" s="23"/>
      <c r="E1169" s="23"/>
      <c r="F1169" s="23"/>
      <c r="G1169" s="23"/>
    </row>
    <row r="1170" spans="4:7" ht="12">
      <c r="D1170" s="23"/>
      <c r="E1170" s="23"/>
      <c r="F1170" s="23"/>
      <c r="G1170" s="23"/>
    </row>
    <row r="1171" spans="4:7" ht="12">
      <c r="D1171" s="23"/>
      <c r="E1171" s="23"/>
      <c r="F1171" s="23"/>
      <c r="G1171" s="23"/>
    </row>
    <row r="1172" spans="4:7" ht="12">
      <c r="D1172" s="23"/>
      <c r="E1172" s="23"/>
      <c r="F1172" s="23"/>
      <c r="G1172" s="23"/>
    </row>
    <row r="1173" spans="4:7" ht="12">
      <c r="D1173" s="23"/>
      <c r="E1173" s="23"/>
      <c r="F1173" s="23"/>
      <c r="G1173" s="23"/>
    </row>
    <row r="1174" spans="4:7" ht="12">
      <c r="D1174" s="23"/>
      <c r="E1174" s="23"/>
      <c r="F1174" s="23"/>
      <c r="G1174" s="23"/>
    </row>
    <row r="1175" spans="4:7" ht="12">
      <c r="D1175" s="23"/>
      <c r="E1175" s="23"/>
      <c r="F1175" s="23"/>
      <c r="G1175" s="23"/>
    </row>
    <row r="1176" spans="4:7" ht="12">
      <c r="D1176" s="23"/>
      <c r="E1176" s="23"/>
      <c r="F1176" s="23"/>
      <c r="G1176" s="23"/>
    </row>
    <row r="1177" spans="4:7" ht="12">
      <c r="D1177" s="23"/>
      <c r="E1177" s="23"/>
      <c r="F1177" s="23"/>
      <c r="G1177" s="23"/>
    </row>
    <row r="1178" spans="4:7" ht="12">
      <c r="D1178" s="23"/>
      <c r="E1178" s="23"/>
      <c r="F1178" s="23"/>
      <c r="G1178" s="23"/>
    </row>
    <row r="1179" spans="4:7" ht="12">
      <c r="D1179" s="23"/>
      <c r="E1179" s="23"/>
      <c r="F1179" s="23"/>
      <c r="G1179" s="23"/>
    </row>
    <row r="1180" spans="4:7" ht="12">
      <c r="D1180" s="23"/>
      <c r="E1180" s="23"/>
      <c r="F1180" s="23"/>
      <c r="G1180" s="23"/>
    </row>
    <row r="1181" spans="4:7" ht="12">
      <c r="D1181" s="23"/>
      <c r="E1181" s="23"/>
      <c r="F1181" s="23"/>
      <c r="G1181" s="23"/>
    </row>
    <row r="1182" spans="4:7" ht="12">
      <c r="D1182" s="23"/>
      <c r="E1182" s="23"/>
      <c r="F1182" s="23"/>
      <c r="G1182" s="23"/>
    </row>
    <row r="1183" spans="4:7" ht="12">
      <c r="D1183" s="23"/>
      <c r="E1183" s="23"/>
      <c r="F1183" s="23"/>
      <c r="G1183" s="23"/>
    </row>
    <row r="1184" spans="4:7" ht="12">
      <c r="D1184" s="23"/>
      <c r="E1184" s="23"/>
      <c r="F1184" s="23"/>
      <c r="G1184" s="23"/>
    </row>
    <row r="1185" spans="4:7" ht="12">
      <c r="D1185" s="23"/>
      <c r="E1185" s="23"/>
      <c r="F1185" s="23"/>
      <c r="G1185" s="23"/>
    </row>
    <row r="1186" spans="4:7" ht="12">
      <c r="D1186" s="23"/>
      <c r="E1186" s="23"/>
      <c r="F1186" s="23"/>
      <c r="G1186" s="23"/>
    </row>
    <row r="1187" spans="4:7" ht="12">
      <c r="D1187" s="23"/>
      <c r="E1187" s="23"/>
      <c r="F1187" s="23"/>
      <c r="G1187" s="23"/>
    </row>
    <row r="1188" spans="4:7" ht="12">
      <c r="D1188" s="23"/>
      <c r="E1188" s="23"/>
      <c r="F1188" s="23"/>
      <c r="G1188" s="23"/>
    </row>
    <row r="1189" spans="4:7" ht="12">
      <c r="D1189" s="23"/>
      <c r="E1189" s="23"/>
      <c r="F1189" s="23"/>
      <c r="G1189" s="23"/>
    </row>
    <row r="1190" spans="4:7" ht="12">
      <c r="D1190" s="23"/>
      <c r="E1190" s="23"/>
      <c r="F1190" s="23"/>
      <c r="G1190" s="23"/>
    </row>
    <row r="1191" spans="4:7" ht="12">
      <c r="D1191" s="23"/>
      <c r="E1191" s="23"/>
      <c r="F1191" s="23"/>
      <c r="G1191" s="23"/>
    </row>
    <row r="1192" spans="4:7" ht="12">
      <c r="D1192" s="23"/>
      <c r="E1192" s="23"/>
      <c r="F1192" s="23"/>
      <c r="G1192" s="23"/>
    </row>
    <row r="1193" spans="4:7" ht="12">
      <c r="D1193" s="23"/>
      <c r="E1193" s="23"/>
      <c r="F1193" s="23"/>
      <c r="G1193" s="23"/>
    </row>
    <row r="1194" spans="4:7" ht="12">
      <c r="D1194" s="23"/>
      <c r="E1194" s="23"/>
      <c r="F1194" s="23"/>
      <c r="G1194" s="23"/>
    </row>
    <row r="1195" spans="4:7" ht="12">
      <c r="D1195" s="23"/>
      <c r="E1195" s="23"/>
      <c r="F1195" s="23"/>
      <c r="G1195" s="23"/>
    </row>
    <row r="1196" spans="4:7" ht="12">
      <c r="D1196" s="23"/>
      <c r="E1196" s="23"/>
      <c r="F1196" s="23"/>
      <c r="G1196" s="23"/>
    </row>
    <row r="1197" spans="4:7" ht="12">
      <c r="D1197" s="23"/>
      <c r="E1197" s="23"/>
      <c r="F1197" s="23"/>
      <c r="G1197" s="23"/>
    </row>
    <row r="1198" spans="4:7" ht="12">
      <c r="D1198" s="23"/>
      <c r="E1198" s="23"/>
      <c r="F1198" s="23"/>
      <c r="G1198" s="23"/>
    </row>
    <row r="1199" spans="4:7" ht="12">
      <c r="D1199" s="23"/>
      <c r="E1199" s="23"/>
      <c r="F1199" s="23"/>
      <c r="G1199" s="23"/>
    </row>
    <row r="1200" spans="4:7" ht="12">
      <c r="D1200" s="23"/>
      <c r="E1200" s="23"/>
      <c r="F1200" s="23"/>
      <c r="G1200" s="23"/>
    </row>
    <row r="1201" spans="4:7" ht="12">
      <c r="D1201" s="23"/>
      <c r="E1201" s="23"/>
      <c r="F1201" s="23"/>
      <c r="G1201" s="23"/>
    </row>
    <row r="1202" spans="4:7" ht="12">
      <c r="D1202" s="23"/>
      <c r="E1202" s="23"/>
      <c r="F1202" s="23"/>
      <c r="G1202" s="23"/>
    </row>
    <row r="1203" spans="4:7" ht="12">
      <c r="D1203" s="23"/>
      <c r="E1203" s="23"/>
      <c r="F1203" s="23"/>
      <c r="G1203" s="23"/>
    </row>
    <row r="1204" spans="4:7" ht="12">
      <c r="D1204" s="23"/>
      <c r="E1204" s="23"/>
      <c r="F1204" s="23"/>
      <c r="G1204" s="23"/>
    </row>
    <row r="1205" spans="4:7" ht="12">
      <c r="D1205" s="23"/>
      <c r="E1205" s="23"/>
      <c r="F1205" s="23"/>
      <c r="G1205" s="23"/>
    </row>
    <row r="1206" spans="4:7" ht="12">
      <c r="D1206" s="23"/>
      <c r="E1206" s="23"/>
      <c r="F1206" s="23"/>
      <c r="G1206" s="23"/>
    </row>
    <row r="1207" spans="4:7" ht="12">
      <c r="D1207" s="23"/>
      <c r="E1207" s="23"/>
      <c r="F1207" s="23"/>
      <c r="G1207" s="23"/>
    </row>
    <row r="1208" spans="4:7" ht="12">
      <c r="D1208" s="23"/>
      <c r="E1208" s="23"/>
      <c r="F1208" s="23"/>
      <c r="G1208" s="23"/>
    </row>
    <row r="1209" spans="4:7" ht="12">
      <c r="D1209" s="23"/>
      <c r="E1209" s="23"/>
      <c r="F1209" s="23"/>
      <c r="G1209" s="23"/>
    </row>
    <row r="1210" spans="4:7" ht="12">
      <c r="D1210" s="23"/>
      <c r="E1210" s="23"/>
      <c r="F1210" s="23"/>
      <c r="G1210" s="23"/>
    </row>
    <row r="1211" spans="4:7" ht="12">
      <c r="D1211" s="23"/>
      <c r="E1211" s="23"/>
      <c r="F1211" s="23"/>
      <c r="G1211" s="23"/>
    </row>
    <row r="1212" spans="4:7" ht="12">
      <c r="D1212" s="23"/>
      <c r="E1212" s="23"/>
      <c r="F1212" s="23"/>
      <c r="G1212" s="23"/>
    </row>
    <row r="1213" spans="4:7" ht="12">
      <c r="D1213" s="23"/>
      <c r="E1213" s="23"/>
      <c r="F1213" s="23"/>
      <c r="G1213" s="23"/>
    </row>
    <row r="1214" spans="4:7" ht="12">
      <c r="D1214" s="23"/>
      <c r="E1214" s="23"/>
      <c r="F1214" s="23"/>
      <c r="G1214" s="23"/>
    </row>
    <row r="1215" spans="4:7" ht="12">
      <c r="D1215" s="23"/>
      <c r="E1215" s="23"/>
      <c r="F1215" s="23"/>
      <c r="G1215" s="23"/>
    </row>
    <row r="1216" spans="4:7" ht="12">
      <c r="D1216" s="23"/>
      <c r="E1216" s="23"/>
      <c r="F1216" s="23"/>
      <c r="G1216" s="23"/>
    </row>
    <row r="1217" spans="4:7" ht="12">
      <c r="D1217" s="23"/>
      <c r="E1217" s="23"/>
      <c r="F1217" s="23"/>
      <c r="G1217" s="23"/>
    </row>
    <row r="1218" spans="4:7" ht="12">
      <c r="D1218" s="23"/>
      <c r="E1218" s="23"/>
      <c r="F1218" s="23"/>
      <c r="G1218" s="23"/>
    </row>
    <row r="1219" spans="4:7" ht="12">
      <c r="D1219" s="23"/>
      <c r="E1219" s="23"/>
      <c r="F1219" s="23"/>
      <c r="G1219" s="23"/>
    </row>
    <row r="1220" spans="4:7" ht="12">
      <c r="D1220" s="23"/>
      <c r="E1220" s="23"/>
      <c r="F1220" s="23"/>
      <c r="G1220" s="23"/>
    </row>
    <row r="1221" spans="4:7" ht="12">
      <c r="D1221" s="23"/>
      <c r="E1221" s="23"/>
      <c r="F1221" s="23"/>
      <c r="G1221" s="23"/>
    </row>
    <row r="1222" spans="4:7" ht="12">
      <c r="D1222" s="23"/>
      <c r="E1222" s="23"/>
      <c r="F1222" s="23"/>
      <c r="G1222" s="23"/>
    </row>
    <row r="1223" spans="4:7" ht="12">
      <c r="D1223" s="23"/>
      <c r="E1223" s="23"/>
      <c r="F1223" s="23"/>
      <c r="G1223" s="23"/>
    </row>
    <row r="1224" spans="4:7" ht="12">
      <c r="D1224" s="23"/>
      <c r="E1224" s="23"/>
      <c r="F1224" s="23"/>
      <c r="G1224" s="23"/>
    </row>
    <row r="1225" spans="4:7" ht="12">
      <c r="D1225" s="23"/>
      <c r="E1225" s="23"/>
      <c r="F1225" s="23"/>
      <c r="G1225" s="23"/>
    </row>
    <row r="1226" spans="4:7" ht="12">
      <c r="D1226" s="23"/>
      <c r="E1226" s="23"/>
      <c r="F1226" s="23"/>
      <c r="G1226" s="23"/>
    </row>
    <row r="1227" spans="4:7" ht="12">
      <c r="D1227" s="23"/>
      <c r="E1227" s="23"/>
      <c r="F1227" s="23"/>
      <c r="G1227" s="23"/>
    </row>
    <row r="1228" spans="4:7" ht="12">
      <c r="D1228" s="23"/>
      <c r="E1228" s="23"/>
      <c r="F1228" s="23"/>
      <c r="G1228" s="23"/>
    </row>
    <row r="1229" spans="4:7" ht="12">
      <c r="D1229" s="23"/>
      <c r="E1229" s="23"/>
      <c r="F1229" s="23"/>
      <c r="G1229" s="23"/>
    </row>
    <row r="1230" spans="4:7" ht="12">
      <c r="D1230" s="23"/>
      <c r="E1230" s="23"/>
      <c r="F1230" s="23"/>
      <c r="G1230" s="23"/>
    </row>
    <row r="1231" spans="4:7" ht="12">
      <c r="D1231" s="23"/>
      <c r="E1231" s="23"/>
      <c r="F1231" s="23"/>
      <c r="G1231" s="23"/>
    </row>
    <row r="1232" spans="4:7" ht="12">
      <c r="D1232" s="23"/>
      <c r="E1232" s="23"/>
      <c r="F1232" s="23"/>
      <c r="G1232" s="23"/>
    </row>
    <row r="1233" spans="4:7" ht="12">
      <c r="D1233" s="23"/>
      <c r="E1233" s="23"/>
      <c r="F1233" s="23"/>
      <c r="G1233" s="23"/>
    </row>
    <row r="1234" spans="4:7" ht="12">
      <c r="D1234" s="23"/>
      <c r="E1234" s="23"/>
      <c r="F1234" s="23"/>
      <c r="G1234" s="23"/>
    </row>
    <row r="1235" spans="4:7" ht="12">
      <c r="D1235" s="23"/>
      <c r="E1235" s="23"/>
      <c r="F1235" s="23"/>
      <c r="G1235" s="23"/>
    </row>
    <row r="1236" spans="4:7" ht="12">
      <c r="D1236" s="23"/>
      <c r="E1236" s="23"/>
      <c r="F1236" s="23"/>
      <c r="G1236" s="23"/>
    </row>
    <row r="1237" spans="4:7" ht="12">
      <c r="D1237" s="23"/>
      <c r="E1237" s="23"/>
      <c r="F1237" s="23"/>
      <c r="G1237" s="23"/>
    </row>
    <row r="1238" spans="4:7" ht="12">
      <c r="D1238" s="23"/>
      <c r="E1238" s="23"/>
      <c r="F1238" s="23"/>
      <c r="G1238" s="23"/>
    </row>
    <row r="1239" spans="4:7" ht="12">
      <c r="D1239" s="23"/>
      <c r="E1239" s="23"/>
      <c r="F1239" s="23"/>
      <c r="G1239" s="23"/>
    </row>
    <row r="1240" spans="4:7" ht="12">
      <c r="D1240" s="23"/>
      <c r="E1240" s="23"/>
      <c r="F1240" s="23"/>
      <c r="G1240" s="23"/>
    </row>
    <row r="1241" spans="4:7" ht="12">
      <c r="D1241" s="23"/>
      <c r="E1241" s="23"/>
      <c r="F1241" s="23"/>
      <c r="G1241" s="23"/>
    </row>
    <row r="1242" spans="4:7" ht="12">
      <c r="D1242" s="23"/>
      <c r="E1242" s="23"/>
      <c r="F1242" s="23"/>
      <c r="G1242" s="23"/>
    </row>
    <row r="1243" spans="4:7" ht="12">
      <c r="D1243" s="23"/>
      <c r="E1243" s="23"/>
      <c r="F1243" s="23"/>
      <c r="G1243" s="23"/>
    </row>
    <row r="1244" spans="4:7" ht="12">
      <c r="D1244" s="23"/>
      <c r="E1244" s="23"/>
      <c r="F1244" s="23"/>
      <c r="G1244" s="23"/>
    </row>
    <row r="1245" spans="4:7" ht="12">
      <c r="D1245" s="23"/>
      <c r="E1245" s="23"/>
      <c r="F1245" s="23"/>
      <c r="G1245" s="23"/>
    </row>
    <row r="1246" spans="4:7" ht="12">
      <c r="D1246" s="23"/>
      <c r="E1246" s="23"/>
      <c r="F1246" s="23"/>
      <c r="G1246" s="23"/>
    </row>
    <row r="1247" spans="4:7" ht="12">
      <c r="D1247" s="23"/>
      <c r="E1247" s="23"/>
      <c r="F1247" s="23"/>
      <c r="G1247" s="23"/>
    </row>
    <row r="1248" spans="4:7" ht="12">
      <c r="D1248" s="23"/>
      <c r="E1248" s="23"/>
      <c r="F1248" s="23"/>
      <c r="G1248" s="23"/>
    </row>
    <row r="1249" spans="4:7" ht="12">
      <c r="D1249" s="23"/>
      <c r="E1249" s="23"/>
      <c r="F1249" s="23"/>
      <c r="G1249" s="23"/>
    </row>
    <row r="1250" spans="4:7" ht="12">
      <c r="D1250" s="23"/>
      <c r="E1250" s="23"/>
      <c r="F1250" s="23"/>
      <c r="G1250" s="23"/>
    </row>
    <row r="1251" spans="4:7" ht="12">
      <c r="D1251" s="23"/>
      <c r="E1251" s="23"/>
      <c r="F1251" s="23"/>
      <c r="G1251" s="23"/>
    </row>
    <row r="1252" spans="4:7" ht="12">
      <c r="D1252" s="23"/>
      <c r="E1252" s="23"/>
      <c r="F1252" s="23"/>
      <c r="G1252" s="23"/>
    </row>
    <row r="1253" spans="4:7" ht="12">
      <c r="D1253" s="23"/>
      <c r="E1253" s="23"/>
      <c r="F1253" s="23"/>
      <c r="G1253" s="23"/>
    </row>
    <row r="1254" spans="4:7" ht="12">
      <c r="D1254" s="23"/>
      <c r="E1254" s="23"/>
      <c r="F1254" s="23"/>
      <c r="G1254" s="23"/>
    </row>
    <row r="1255" spans="4:7" ht="12">
      <c r="D1255" s="23"/>
      <c r="E1255" s="23"/>
      <c r="F1255" s="23"/>
      <c r="G1255" s="23"/>
    </row>
    <row r="1256" spans="4:7" ht="12">
      <c r="D1256" s="23"/>
      <c r="E1256" s="23"/>
      <c r="F1256" s="23"/>
      <c r="G1256" s="23"/>
    </row>
    <row r="1257" spans="4:7" ht="12">
      <c r="D1257" s="23"/>
      <c r="E1257" s="23"/>
      <c r="F1257" s="23"/>
      <c r="G1257" s="23"/>
    </row>
    <row r="1258" spans="4:7" ht="12">
      <c r="D1258" s="23"/>
      <c r="E1258" s="23"/>
      <c r="F1258" s="23"/>
      <c r="G1258" s="23"/>
    </row>
    <row r="1259" spans="4:7" ht="12">
      <c r="D1259" s="23"/>
      <c r="E1259" s="23"/>
      <c r="F1259" s="23"/>
      <c r="G1259" s="23"/>
    </row>
    <row r="1260" spans="4:7" ht="12">
      <c r="D1260" s="23"/>
      <c r="E1260" s="23"/>
      <c r="F1260" s="23"/>
      <c r="G1260" s="23"/>
    </row>
    <row r="1261" spans="4:7" ht="12">
      <c r="D1261" s="23"/>
      <c r="E1261" s="23"/>
      <c r="F1261" s="23"/>
      <c r="G1261" s="23"/>
    </row>
    <row r="1262" spans="4:7" ht="12">
      <c r="D1262" s="23"/>
      <c r="E1262" s="23"/>
      <c r="F1262" s="23"/>
      <c r="G1262" s="23"/>
    </row>
    <row r="1263" spans="4:7" ht="12">
      <c r="D1263" s="23"/>
      <c r="E1263" s="23"/>
      <c r="F1263" s="23"/>
      <c r="G1263" s="23"/>
    </row>
    <row r="1264" spans="4:7" ht="12">
      <c r="D1264" s="23"/>
      <c r="E1264" s="23"/>
      <c r="F1264" s="23"/>
      <c r="G1264" s="23"/>
    </row>
    <row r="1265" spans="4:7" ht="12">
      <c r="D1265" s="23"/>
      <c r="E1265" s="23"/>
      <c r="F1265" s="23"/>
      <c r="G1265" s="23"/>
    </row>
    <row r="1266" spans="4:7" ht="12">
      <c r="D1266" s="23"/>
      <c r="E1266" s="23"/>
      <c r="F1266" s="23"/>
      <c r="G1266" s="23"/>
    </row>
    <row r="1267" spans="4:7" ht="12">
      <c r="D1267" s="23"/>
      <c r="E1267" s="23"/>
      <c r="F1267" s="23"/>
      <c r="G1267" s="23"/>
    </row>
    <row r="1268" spans="4:7" ht="12">
      <c r="D1268" s="23"/>
      <c r="E1268" s="23"/>
      <c r="F1268" s="23"/>
      <c r="G1268" s="23"/>
    </row>
    <row r="1269" spans="4:7" ht="12">
      <c r="D1269" s="23"/>
      <c r="E1269" s="23"/>
      <c r="F1269" s="23"/>
      <c r="G1269" s="23"/>
    </row>
    <row r="1270" spans="4:7" ht="12">
      <c r="D1270" s="23"/>
      <c r="E1270" s="23"/>
      <c r="F1270" s="23"/>
      <c r="G1270" s="23"/>
    </row>
    <row r="1271" spans="4:7" ht="12">
      <c r="D1271" s="23"/>
      <c r="E1271" s="23"/>
      <c r="F1271" s="23"/>
      <c r="G1271" s="23"/>
    </row>
    <row r="1272" spans="4:7" ht="12">
      <c r="D1272" s="23"/>
      <c r="E1272" s="23"/>
      <c r="F1272" s="23"/>
      <c r="G1272" s="23"/>
    </row>
    <row r="1273" spans="4:7" ht="12">
      <c r="D1273" s="23"/>
      <c r="E1273" s="23"/>
      <c r="F1273" s="23"/>
      <c r="G1273" s="23"/>
    </row>
    <row r="1274" spans="4:7" ht="12">
      <c r="D1274" s="23"/>
      <c r="E1274" s="23"/>
      <c r="F1274" s="23"/>
      <c r="G1274" s="23"/>
    </row>
    <row r="1275" spans="4:7" ht="12">
      <c r="D1275" s="23"/>
      <c r="E1275" s="23"/>
      <c r="F1275" s="23"/>
      <c r="G1275" s="23"/>
    </row>
    <row r="1276" spans="4:7" ht="12">
      <c r="D1276" s="23"/>
      <c r="E1276" s="23"/>
      <c r="F1276" s="23"/>
      <c r="G1276" s="23"/>
    </row>
    <row r="1277" spans="4:7" ht="12">
      <c r="D1277" s="23"/>
      <c r="E1277" s="23"/>
      <c r="F1277" s="23"/>
      <c r="G1277" s="23"/>
    </row>
    <row r="1278" spans="4:7" ht="12">
      <c r="D1278" s="23"/>
      <c r="E1278" s="23"/>
      <c r="F1278" s="23"/>
      <c r="G1278" s="23"/>
    </row>
    <row r="1279" spans="4:7" ht="12">
      <c r="D1279" s="23"/>
      <c r="E1279" s="23"/>
      <c r="F1279" s="23"/>
      <c r="G1279" s="23"/>
    </row>
    <row r="1280" spans="4:7" ht="12">
      <c r="D1280" s="23"/>
      <c r="E1280" s="23"/>
      <c r="F1280" s="23"/>
      <c r="G1280" s="23"/>
    </row>
    <row r="1281" spans="4:7" ht="12">
      <c r="D1281" s="23"/>
      <c r="E1281" s="23"/>
      <c r="F1281" s="23"/>
      <c r="G1281" s="23"/>
    </row>
    <row r="1282" spans="4:7" ht="12">
      <c r="D1282" s="23"/>
      <c r="E1282" s="23"/>
      <c r="F1282" s="23"/>
      <c r="G1282" s="23"/>
    </row>
    <row r="1283" spans="4:7" ht="12">
      <c r="D1283" s="23"/>
      <c r="E1283" s="23"/>
      <c r="F1283" s="23"/>
      <c r="G1283" s="23"/>
    </row>
    <row r="1284" spans="4:7" ht="12">
      <c r="D1284" s="23"/>
      <c r="E1284" s="23"/>
      <c r="F1284" s="23"/>
      <c r="G1284" s="23"/>
    </row>
    <row r="1285" spans="4:7" ht="12">
      <c r="D1285" s="23"/>
      <c r="E1285" s="23"/>
      <c r="F1285" s="23"/>
      <c r="G1285" s="23"/>
    </row>
    <row r="1286" spans="4:7" ht="12">
      <c r="D1286" s="23"/>
      <c r="E1286" s="23"/>
      <c r="F1286" s="23"/>
      <c r="G1286" s="23"/>
    </row>
    <row r="1287" spans="4:7" ht="12">
      <c r="D1287" s="23"/>
      <c r="E1287" s="23"/>
      <c r="F1287" s="23"/>
      <c r="G1287" s="23"/>
    </row>
    <row r="1288" spans="4:7" ht="12">
      <c r="D1288" s="23"/>
      <c r="E1288" s="23"/>
      <c r="F1288" s="23"/>
      <c r="G1288" s="23"/>
    </row>
    <row r="1289" spans="4:7" ht="12">
      <c r="D1289" s="23"/>
      <c r="E1289" s="23"/>
      <c r="F1289" s="23"/>
      <c r="G1289" s="23"/>
    </row>
    <row r="1290" spans="4:7" ht="12">
      <c r="D1290" s="23"/>
      <c r="E1290" s="23"/>
      <c r="F1290" s="23"/>
      <c r="G1290" s="23"/>
    </row>
    <row r="1291" spans="4:7" ht="12">
      <c r="D1291" s="23"/>
      <c r="E1291" s="23"/>
      <c r="F1291" s="23"/>
      <c r="G1291" s="23"/>
    </row>
    <row r="1292" spans="4:7" ht="12">
      <c r="D1292" s="23"/>
      <c r="E1292" s="23"/>
      <c r="F1292" s="23"/>
      <c r="G1292" s="23"/>
    </row>
    <row r="1293" spans="4:7" ht="12">
      <c r="D1293" s="23"/>
      <c r="E1293" s="23"/>
      <c r="F1293" s="23"/>
      <c r="G1293" s="23"/>
    </row>
    <row r="1294" spans="4:7" ht="12">
      <c r="D1294" s="23"/>
      <c r="E1294" s="23"/>
      <c r="F1294" s="23"/>
      <c r="G1294" s="23"/>
    </row>
    <row r="1295" spans="4:7" ht="12">
      <c r="D1295" s="23"/>
      <c r="E1295" s="23"/>
      <c r="F1295" s="23"/>
      <c r="G1295" s="23"/>
    </row>
    <row r="1296" spans="4:7" ht="12">
      <c r="D1296" s="23"/>
      <c r="E1296" s="23"/>
      <c r="F1296" s="23"/>
      <c r="G1296" s="23"/>
    </row>
    <row r="1297" spans="4:7" ht="12">
      <c r="D1297" s="23"/>
      <c r="E1297" s="23"/>
      <c r="F1297" s="23"/>
      <c r="G1297" s="23"/>
    </row>
    <row r="1298" spans="4:7" ht="12">
      <c r="D1298" s="23"/>
      <c r="E1298" s="23"/>
      <c r="F1298" s="23"/>
      <c r="G1298" s="23"/>
    </row>
    <row r="1299" spans="4:7" ht="12">
      <c r="D1299" s="23"/>
      <c r="E1299" s="23"/>
      <c r="F1299" s="23"/>
      <c r="G1299" s="23"/>
    </row>
    <row r="1300" spans="4:7" ht="12">
      <c r="D1300" s="23"/>
      <c r="E1300" s="23"/>
      <c r="F1300" s="23"/>
      <c r="G1300" s="23"/>
    </row>
    <row r="1301" spans="4:7" ht="12">
      <c r="D1301" s="23"/>
      <c r="E1301" s="23"/>
      <c r="F1301" s="23"/>
      <c r="G1301" s="23"/>
    </row>
    <row r="1302" spans="4:7" ht="12">
      <c r="D1302" s="23"/>
      <c r="E1302" s="23"/>
      <c r="F1302" s="23"/>
      <c r="G1302" s="23"/>
    </row>
    <row r="1303" spans="4:7" ht="12">
      <c r="D1303" s="23"/>
      <c r="E1303" s="23"/>
      <c r="F1303" s="23"/>
      <c r="G1303" s="23"/>
    </row>
    <row r="1304" spans="4:7" ht="12">
      <c r="D1304" s="23"/>
      <c r="E1304" s="23"/>
      <c r="F1304" s="23"/>
      <c r="G1304" s="23"/>
    </row>
    <row r="1305" spans="4:7" ht="12">
      <c r="D1305" s="23"/>
      <c r="E1305" s="23"/>
      <c r="F1305" s="23"/>
      <c r="G1305" s="23"/>
    </row>
    <row r="1306" spans="4:7" ht="12">
      <c r="D1306" s="23"/>
      <c r="E1306" s="23"/>
      <c r="F1306" s="23"/>
      <c r="G1306" s="23"/>
    </row>
    <row r="1307" spans="4:7" ht="12">
      <c r="D1307" s="23"/>
      <c r="E1307" s="23"/>
      <c r="F1307" s="23"/>
      <c r="G1307" s="23"/>
    </row>
    <row r="1308" spans="4:7" ht="12">
      <c r="D1308" s="23"/>
      <c r="E1308" s="23"/>
      <c r="F1308" s="23"/>
      <c r="G1308" s="23"/>
    </row>
    <row r="1309" spans="4:7" ht="12">
      <c r="D1309" s="23"/>
      <c r="E1309" s="23"/>
      <c r="F1309" s="23"/>
      <c r="G1309" s="23"/>
    </row>
    <row r="1310" spans="4:7" ht="12">
      <c r="D1310" s="23"/>
      <c r="E1310" s="23"/>
      <c r="F1310" s="23"/>
      <c r="G1310" s="23"/>
    </row>
    <row r="1311" spans="4:7" ht="12">
      <c r="D1311" s="23"/>
      <c r="E1311" s="23"/>
      <c r="F1311" s="23"/>
      <c r="G1311" s="23"/>
    </row>
    <row r="1312" spans="4:7" ht="12">
      <c r="D1312" s="23"/>
      <c r="E1312" s="23"/>
      <c r="F1312" s="23"/>
      <c r="G1312" s="23"/>
    </row>
    <row r="1313" spans="4:7" ht="12">
      <c r="D1313" s="23"/>
      <c r="E1313" s="23"/>
      <c r="F1313" s="23"/>
      <c r="G1313" s="23"/>
    </row>
    <row r="1314" spans="4:7" ht="12">
      <c r="D1314" s="23"/>
      <c r="E1314" s="23"/>
      <c r="F1314" s="23"/>
      <c r="G1314" s="23"/>
    </row>
    <row r="1315" spans="4:7" ht="12">
      <c r="D1315" s="23"/>
      <c r="E1315" s="23"/>
      <c r="F1315" s="23"/>
      <c r="G1315" s="23"/>
    </row>
    <row r="1316" spans="4:7" ht="12">
      <c r="D1316" s="23"/>
      <c r="E1316" s="23"/>
      <c r="F1316" s="23"/>
      <c r="G1316" s="23"/>
    </row>
    <row r="1317" spans="4:7" ht="12">
      <c r="D1317" s="23"/>
      <c r="E1317" s="23"/>
      <c r="F1317" s="23"/>
      <c r="G1317" s="23"/>
    </row>
    <row r="1318" spans="4:7" ht="12">
      <c r="D1318" s="23"/>
      <c r="E1318" s="23"/>
      <c r="F1318" s="23"/>
      <c r="G1318" s="23"/>
    </row>
    <row r="1319" spans="4:7" ht="12">
      <c r="D1319" s="23"/>
      <c r="E1319" s="23"/>
      <c r="F1319" s="23"/>
      <c r="G1319" s="23"/>
    </row>
    <row r="1320" spans="4:7" ht="12">
      <c r="D1320" s="23"/>
      <c r="E1320" s="23"/>
      <c r="F1320" s="23"/>
      <c r="G1320" s="23"/>
    </row>
    <row r="1321" spans="4:7" ht="12">
      <c r="D1321" s="23"/>
      <c r="E1321" s="23"/>
      <c r="F1321" s="23"/>
      <c r="G1321" s="23"/>
    </row>
    <row r="1322" spans="4:7" ht="12">
      <c r="D1322" s="23"/>
      <c r="E1322" s="23"/>
      <c r="F1322" s="23"/>
      <c r="G1322" s="23"/>
    </row>
    <row r="1323" spans="4:7" ht="12">
      <c r="D1323" s="23"/>
      <c r="E1323" s="23"/>
      <c r="F1323" s="23"/>
      <c r="G1323" s="23"/>
    </row>
    <row r="1324" spans="4:7" ht="12">
      <c r="D1324" s="23"/>
      <c r="E1324" s="23"/>
      <c r="F1324" s="23"/>
      <c r="G1324" s="23"/>
    </row>
    <row r="1325" spans="4:7" ht="12">
      <c r="D1325" s="23"/>
      <c r="E1325" s="23"/>
      <c r="F1325" s="23"/>
      <c r="G1325" s="23"/>
    </row>
    <row r="1326" spans="4:7" ht="12">
      <c r="D1326" s="23"/>
      <c r="E1326" s="23"/>
      <c r="F1326" s="23"/>
      <c r="G1326" s="23"/>
    </row>
    <row r="1327" spans="4:7" ht="12">
      <c r="D1327" s="23"/>
      <c r="E1327" s="23"/>
      <c r="F1327" s="23"/>
      <c r="G1327" s="23"/>
    </row>
    <row r="1328" spans="4:7" ht="12">
      <c r="D1328" s="23"/>
      <c r="E1328" s="23"/>
      <c r="F1328" s="23"/>
      <c r="G1328" s="23"/>
    </row>
    <row r="1329" spans="4:7" ht="12">
      <c r="D1329" s="23"/>
      <c r="E1329" s="23"/>
      <c r="F1329" s="23"/>
      <c r="G1329" s="23"/>
    </row>
    <row r="1330" spans="4:7" ht="12">
      <c r="D1330" s="23"/>
      <c r="E1330" s="23"/>
      <c r="F1330" s="23"/>
      <c r="G1330" s="23"/>
    </row>
    <row r="1331" spans="4:7" ht="12">
      <c r="D1331" s="23"/>
      <c r="E1331" s="23"/>
      <c r="F1331" s="23"/>
      <c r="G1331" s="23"/>
    </row>
    <row r="1332" spans="4:7" ht="12">
      <c r="D1332" s="23"/>
      <c r="E1332" s="23"/>
      <c r="F1332" s="23"/>
      <c r="G1332" s="23"/>
    </row>
    <row r="1333" spans="4:7" ht="12">
      <c r="D1333" s="23"/>
      <c r="E1333" s="23"/>
      <c r="F1333" s="23"/>
      <c r="G1333" s="23"/>
    </row>
    <row r="1334" spans="4:7" ht="12">
      <c r="D1334" s="23"/>
      <c r="E1334" s="23"/>
      <c r="F1334" s="23"/>
      <c r="G1334" s="23"/>
    </row>
    <row r="1335" spans="4:7" ht="12">
      <c r="D1335" s="23"/>
      <c r="E1335" s="23"/>
      <c r="F1335" s="23"/>
      <c r="G1335" s="23"/>
    </row>
    <row r="1336" spans="4:7" ht="12">
      <c r="D1336" s="23"/>
      <c r="E1336" s="23"/>
      <c r="F1336" s="23"/>
      <c r="G1336" s="23"/>
    </row>
    <row r="1337" spans="4:7" ht="12">
      <c r="D1337" s="23"/>
      <c r="E1337" s="23"/>
      <c r="F1337" s="23"/>
      <c r="G1337" s="23"/>
    </row>
    <row r="1338" spans="4:7" ht="12">
      <c r="D1338" s="23"/>
      <c r="E1338" s="23"/>
      <c r="F1338" s="23"/>
      <c r="G1338" s="23"/>
    </row>
    <row r="1339" spans="4:7" ht="12">
      <c r="D1339" s="23"/>
      <c r="E1339" s="23"/>
      <c r="F1339" s="23"/>
      <c r="G1339" s="23"/>
    </row>
    <row r="1340" spans="4:7" ht="12">
      <c r="D1340" s="23"/>
      <c r="E1340" s="23"/>
      <c r="F1340" s="23"/>
      <c r="G1340" s="23"/>
    </row>
    <row r="1341" spans="4:7" ht="12">
      <c r="D1341" s="23"/>
      <c r="E1341" s="23"/>
      <c r="F1341" s="23"/>
      <c r="G1341" s="23"/>
    </row>
    <row r="1342" spans="4:7" ht="12">
      <c r="D1342" s="23"/>
      <c r="E1342" s="23"/>
      <c r="F1342" s="23"/>
      <c r="G1342" s="23"/>
    </row>
    <row r="1343" spans="4:7" ht="12">
      <c r="D1343" s="23"/>
      <c r="E1343" s="23"/>
      <c r="F1343" s="23"/>
      <c r="G1343" s="23"/>
    </row>
    <row r="1344" spans="4:7" ht="12">
      <c r="D1344" s="23"/>
      <c r="E1344" s="23"/>
      <c r="F1344" s="23"/>
      <c r="G1344" s="23"/>
    </row>
    <row r="1345" spans="4:7" ht="12">
      <c r="D1345" s="23"/>
      <c r="E1345" s="23"/>
      <c r="F1345" s="23"/>
      <c r="G1345" s="23"/>
    </row>
    <row r="1346" spans="4:7" ht="12">
      <c r="D1346" s="23"/>
      <c r="E1346" s="23"/>
      <c r="F1346" s="23"/>
      <c r="G1346" s="23"/>
    </row>
    <row r="1347" spans="4:7" ht="12">
      <c r="D1347" s="23"/>
      <c r="E1347" s="23"/>
      <c r="F1347" s="23"/>
      <c r="G1347" s="23"/>
    </row>
    <row r="1348" spans="4:7" ht="12">
      <c r="D1348" s="23"/>
      <c r="E1348" s="23"/>
      <c r="F1348" s="23"/>
      <c r="G1348" s="23"/>
    </row>
    <row r="1349" spans="4:7" ht="12">
      <c r="D1349" s="23"/>
      <c r="E1349" s="23"/>
      <c r="F1349" s="23"/>
      <c r="G1349" s="23"/>
    </row>
    <row r="1350" spans="4:7" ht="12">
      <c r="D1350" s="23"/>
      <c r="E1350" s="23"/>
      <c r="F1350" s="23"/>
      <c r="G1350" s="23"/>
    </row>
    <row r="1351" spans="4:7" ht="12">
      <c r="D1351" s="23"/>
      <c r="E1351" s="23"/>
      <c r="F1351" s="23"/>
      <c r="G1351" s="23"/>
    </row>
    <row r="1352" spans="4:7" ht="12">
      <c r="D1352" s="23"/>
      <c r="E1352" s="23"/>
      <c r="F1352" s="23"/>
      <c r="G1352" s="23"/>
    </row>
    <row r="1353" spans="4:7" ht="12">
      <c r="D1353" s="23"/>
      <c r="E1353" s="23"/>
      <c r="F1353" s="23"/>
      <c r="G1353" s="23"/>
    </row>
    <row r="1354" spans="4:7" ht="12">
      <c r="D1354" s="23"/>
      <c r="E1354" s="23"/>
      <c r="F1354" s="23"/>
      <c r="G1354" s="23"/>
    </row>
    <row r="1355" spans="4:7" ht="12">
      <c r="D1355" s="23"/>
      <c r="E1355" s="23"/>
      <c r="F1355" s="23"/>
      <c r="G1355" s="23"/>
    </row>
    <row r="1356" spans="4:7" ht="12">
      <c r="D1356" s="23"/>
      <c r="E1356" s="23"/>
      <c r="F1356" s="23"/>
      <c r="G1356" s="23"/>
    </row>
    <row r="1357" spans="4:7" ht="12">
      <c r="D1357" s="23"/>
      <c r="E1357" s="23"/>
      <c r="F1357" s="23"/>
      <c r="G1357" s="23"/>
    </row>
    <row r="1358" spans="4:7" ht="12">
      <c r="D1358" s="23"/>
      <c r="E1358" s="23"/>
      <c r="F1358" s="23"/>
      <c r="G1358" s="23"/>
    </row>
    <row r="1359" spans="4:7" ht="12">
      <c r="D1359" s="23"/>
      <c r="E1359" s="23"/>
      <c r="F1359" s="23"/>
      <c r="G1359" s="23"/>
    </row>
    <row r="1360" spans="4:7" ht="12">
      <c r="D1360" s="23"/>
      <c r="E1360" s="23"/>
      <c r="F1360" s="23"/>
      <c r="G1360" s="23"/>
    </row>
    <row r="1361" spans="4:7" ht="12">
      <c r="D1361" s="23"/>
      <c r="E1361" s="23"/>
      <c r="F1361" s="23"/>
      <c r="G1361" s="23"/>
    </row>
    <row r="1362" spans="4:7" ht="12">
      <c r="D1362" s="23"/>
      <c r="E1362" s="23"/>
      <c r="F1362" s="23"/>
      <c r="G1362" s="23"/>
    </row>
    <row r="1363" spans="4:7" ht="12">
      <c r="D1363" s="23"/>
      <c r="E1363" s="23"/>
      <c r="F1363" s="23"/>
      <c r="G1363" s="23"/>
    </row>
    <row r="1364" spans="4:7" ht="12">
      <c r="D1364" s="23"/>
      <c r="E1364" s="23"/>
      <c r="F1364" s="23"/>
      <c r="G1364" s="23"/>
    </row>
    <row r="1365" spans="4:7" ht="12">
      <c r="D1365" s="23"/>
      <c r="E1365" s="23"/>
      <c r="F1365" s="23"/>
      <c r="G1365" s="23"/>
    </row>
    <row r="1366" spans="4:7" ht="12">
      <c r="D1366" s="23"/>
      <c r="E1366" s="23"/>
      <c r="F1366" s="23"/>
      <c r="G1366" s="23"/>
    </row>
    <row r="1367" spans="4:7" ht="12">
      <c r="D1367" s="23"/>
      <c r="E1367" s="23"/>
      <c r="F1367" s="23"/>
      <c r="G1367" s="23"/>
    </row>
    <row r="1368" spans="4:7" ht="12">
      <c r="D1368" s="23"/>
      <c r="E1368" s="23"/>
      <c r="F1368" s="23"/>
      <c r="G1368" s="23"/>
    </row>
    <row r="1369" spans="4:7" ht="12">
      <c r="D1369" s="23"/>
      <c r="E1369" s="23"/>
      <c r="F1369" s="23"/>
      <c r="G1369" s="23"/>
    </row>
    <row r="1370" spans="4:7" ht="12">
      <c r="D1370" s="23"/>
      <c r="E1370" s="23"/>
      <c r="F1370" s="23"/>
      <c r="G1370" s="23"/>
    </row>
    <row r="1371" spans="4:7" ht="12">
      <c r="D1371" s="23"/>
      <c r="E1371" s="23"/>
      <c r="F1371" s="23"/>
      <c r="G1371" s="23"/>
    </row>
    <row r="1372" spans="4:7" ht="12">
      <c r="D1372" s="23"/>
      <c r="E1372" s="23"/>
      <c r="F1372" s="23"/>
      <c r="G1372" s="23"/>
    </row>
    <row r="1373" spans="4:7" ht="12">
      <c r="D1373" s="23"/>
      <c r="E1373" s="23"/>
      <c r="F1373" s="23"/>
      <c r="G1373" s="23"/>
    </row>
    <row r="1374" spans="4:7" ht="12">
      <c r="D1374" s="23"/>
      <c r="E1374" s="23"/>
      <c r="F1374" s="23"/>
      <c r="G1374" s="23"/>
    </row>
    <row r="1375" spans="4:7" ht="12">
      <c r="D1375" s="23"/>
      <c r="E1375" s="23"/>
      <c r="F1375" s="23"/>
      <c r="G1375" s="23"/>
    </row>
    <row r="1376" spans="4:7" ht="12">
      <c r="D1376" s="23"/>
      <c r="E1376" s="23"/>
      <c r="F1376" s="23"/>
      <c r="G1376" s="23"/>
    </row>
    <row r="1377" spans="4:7" ht="12">
      <c r="D1377" s="23"/>
      <c r="E1377" s="23"/>
      <c r="F1377" s="23"/>
      <c r="G1377" s="23"/>
    </row>
    <row r="1378" spans="4:7" ht="12">
      <c r="D1378" s="23"/>
      <c r="E1378" s="23"/>
      <c r="F1378" s="23"/>
      <c r="G1378" s="23"/>
    </row>
    <row r="1379" spans="4:7" ht="12">
      <c r="D1379" s="23"/>
      <c r="E1379" s="23"/>
      <c r="F1379" s="23"/>
      <c r="G1379" s="23"/>
    </row>
    <row r="1380" spans="4:7" ht="12">
      <c r="D1380" s="23"/>
      <c r="E1380" s="23"/>
      <c r="F1380" s="23"/>
      <c r="G1380" s="23"/>
    </row>
    <row r="1381" spans="4:7" ht="12">
      <c r="D1381" s="23"/>
      <c r="E1381" s="23"/>
      <c r="F1381" s="23"/>
      <c r="G1381" s="23"/>
    </row>
    <row r="1382" spans="4:7" ht="12">
      <c r="D1382" s="23"/>
      <c r="E1382" s="23"/>
      <c r="F1382" s="23"/>
      <c r="G1382" s="23"/>
    </row>
    <row r="1383" spans="4:7" ht="12">
      <c r="D1383" s="23"/>
      <c r="E1383" s="23"/>
      <c r="F1383" s="23"/>
      <c r="G1383" s="23"/>
    </row>
    <row r="1384" spans="4:7" ht="12">
      <c r="D1384" s="23"/>
      <c r="E1384" s="23"/>
      <c r="F1384" s="23"/>
      <c r="G1384" s="23"/>
    </row>
    <row r="1385" spans="4:7" ht="12">
      <c r="D1385" s="23"/>
      <c r="E1385" s="23"/>
      <c r="F1385" s="23"/>
      <c r="G1385" s="23"/>
    </row>
    <row r="1386" spans="4:7" ht="12">
      <c r="D1386" s="23"/>
      <c r="E1386" s="23"/>
      <c r="F1386" s="23"/>
      <c r="G1386" s="23"/>
    </row>
    <row r="1387" spans="4:7" ht="12">
      <c r="D1387" s="23"/>
      <c r="E1387" s="23"/>
      <c r="F1387" s="23"/>
      <c r="G1387" s="23"/>
    </row>
    <row r="1388" spans="4:7" ht="12">
      <c r="D1388" s="23"/>
      <c r="E1388" s="23"/>
      <c r="F1388" s="23"/>
      <c r="G1388" s="23"/>
    </row>
    <row r="1389" spans="4:7" ht="12">
      <c r="D1389" s="23"/>
      <c r="E1389" s="23"/>
      <c r="F1389" s="23"/>
      <c r="G1389" s="23"/>
    </row>
    <row r="1390" spans="4:7" ht="12">
      <c r="D1390" s="23"/>
      <c r="E1390" s="23"/>
      <c r="F1390" s="23"/>
      <c r="G1390" s="23"/>
    </row>
    <row r="1391" spans="4:7" ht="12">
      <c r="D1391" s="23"/>
      <c r="E1391" s="23"/>
      <c r="F1391" s="23"/>
      <c r="G1391" s="23"/>
    </row>
    <row r="1392" spans="4:7" ht="12">
      <c r="D1392" s="23"/>
      <c r="E1392" s="23"/>
      <c r="F1392" s="23"/>
      <c r="G1392" s="23"/>
    </row>
    <row r="1393" spans="4:7" ht="12">
      <c r="D1393" s="23"/>
      <c r="E1393" s="23"/>
      <c r="F1393" s="23"/>
      <c r="G1393" s="23"/>
    </row>
    <row r="1394" spans="4:7" ht="12">
      <c r="D1394" s="23"/>
      <c r="E1394" s="23"/>
      <c r="F1394" s="23"/>
      <c r="G1394" s="23"/>
    </row>
    <row r="1395" spans="4:7" ht="12">
      <c r="D1395" s="23"/>
      <c r="E1395" s="23"/>
      <c r="F1395" s="23"/>
      <c r="G1395" s="23"/>
    </row>
    <row r="1396" spans="4:7" ht="12">
      <c r="D1396" s="23"/>
      <c r="E1396" s="23"/>
      <c r="F1396" s="23"/>
      <c r="G1396" s="23"/>
    </row>
    <row r="1397" spans="4:7" ht="12">
      <c r="D1397" s="23"/>
      <c r="E1397" s="23"/>
      <c r="F1397" s="23"/>
      <c r="G1397" s="23"/>
    </row>
    <row r="1398" spans="4:7" ht="12">
      <c r="D1398" s="23"/>
      <c r="E1398" s="23"/>
      <c r="F1398" s="23"/>
      <c r="G1398" s="23"/>
    </row>
    <row r="1399" spans="4:7" ht="12">
      <c r="D1399" s="23"/>
      <c r="E1399" s="23"/>
      <c r="F1399" s="23"/>
      <c r="G1399" s="23"/>
    </row>
    <row r="1400" spans="4:7" ht="12">
      <c r="D1400" s="23"/>
      <c r="E1400" s="23"/>
      <c r="F1400" s="23"/>
      <c r="G1400" s="23"/>
    </row>
    <row r="1401" spans="4:7" ht="12">
      <c r="D1401" s="23"/>
      <c r="E1401" s="23"/>
      <c r="F1401" s="23"/>
      <c r="G1401" s="23"/>
    </row>
    <row r="1402" spans="4:7" ht="12">
      <c r="D1402" s="23"/>
      <c r="E1402" s="23"/>
      <c r="F1402" s="23"/>
      <c r="G1402" s="23"/>
    </row>
    <row r="1403" spans="4:7" ht="12">
      <c r="D1403" s="23"/>
      <c r="E1403" s="23"/>
      <c r="F1403" s="23"/>
      <c r="G1403" s="23"/>
    </row>
    <row r="1404" spans="4:7" ht="12">
      <c r="D1404" s="23"/>
      <c r="E1404" s="23"/>
      <c r="F1404" s="23"/>
      <c r="G1404" s="23"/>
    </row>
    <row r="1405" spans="4:7" ht="12">
      <c r="D1405" s="23"/>
      <c r="E1405" s="23"/>
      <c r="F1405" s="23"/>
      <c r="G1405" s="23"/>
    </row>
    <row r="1406" spans="4:7" ht="12">
      <c r="D1406" s="23"/>
      <c r="E1406" s="23"/>
      <c r="F1406" s="23"/>
      <c r="G1406" s="23"/>
    </row>
    <row r="1407" spans="4:7" ht="12">
      <c r="D1407" s="23"/>
      <c r="E1407" s="23"/>
      <c r="F1407" s="23"/>
      <c r="G1407" s="23"/>
    </row>
    <row r="1408" spans="4:7" ht="12">
      <c r="D1408" s="23"/>
      <c r="E1408" s="23"/>
      <c r="F1408" s="23"/>
      <c r="G1408" s="23"/>
    </row>
    <row r="1409" spans="4:7" ht="12">
      <c r="D1409" s="23"/>
      <c r="E1409" s="23"/>
      <c r="F1409" s="23"/>
      <c r="G1409" s="23"/>
    </row>
    <row r="1410" spans="4:7" ht="12">
      <c r="D1410" s="23"/>
      <c r="E1410" s="23"/>
      <c r="F1410" s="23"/>
      <c r="G1410" s="23"/>
    </row>
    <row r="1411" spans="4:7" ht="12">
      <c r="D1411" s="23"/>
      <c r="E1411" s="23"/>
      <c r="F1411" s="23"/>
      <c r="G1411" s="23"/>
    </row>
    <row r="1412" spans="4:7" ht="12">
      <c r="D1412" s="23"/>
      <c r="E1412" s="23"/>
      <c r="F1412" s="23"/>
      <c r="G1412" s="23"/>
    </row>
    <row r="1413" spans="4:7" ht="12">
      <c r="D1413" s="23"/>
      <c r="E1413" s="23"/>
      <c r="F1413" s="23"/>
      <c r="G1413" s="23"/>
    </row>
    <row r="1414" spans="4:7" ht="12">
      <c r="D1414" s="23"/>
      <c r="E1414" s="23"/>
      <c r="F1414" s="23"/>
      <c r="G1414" s="23"/>
    </row>
    <row r="1415" spans="4:7" ht="12">
      <c r="D1415" s="23"/>
      <c r="E1415" s="23"/>
      <c r="F1415" s="23"/>
      <c r="G1415" s="23"/>
    </row>
    <row r="1416" spans="4:7" ht="12">
      <c r="D1416" s="23"/>
      <c r="E1416" s="23"/>
      <c r="F1416" s="23"/>
      <c r="G1416" s="23"/>
    </row>
    <row r="1417" spans="4:7" ht="12">
      <c r="D1417" s="23"/>
      <c r="E1417" s="23"/>
      <c r="F1417" s="23"/>
      <c r="G1417" s="23"/>
    </row>
    <row r="1418" spans="4:7" ht="12">
      <c r="D1418" s="23"/>
      <c r="E1418" s="23"/>
      <c r="F1418" s="23"/>
      <c r="G1418" s="23"/>
    </row>
    <row r="1419" spans="4:7" ht="12">
      <c r="D1419" s="23"/>
      <c r="E1419" s="23"/>
      <c r="F1419" s="23"/>
      <c r="G1419" s="23"/>
    </row>
    <row r="1420" spans="4:7" ht="12">
      <c r="D1420" s="23"/>
      <c r="E1420" s="23"/>
      <c r="F1420" s="23"/>
      <c r="G1420" s="23"/>
    </row>
    <row r="1421" spans="4:7" ht="12">
      <c r="D1421" s="23"/>
      <c r="E1421" s="23"/>
      <c r="F1421" s="23"/>
      <c r="G1421" s="23"/>
    </row>
    <row r="1422" spans="4:7" ht="12">
      <c r="D1422" s="23"/>
      <c r="E1422" s="23"/>
      <c r="F1422" s="23"/>
      <c r="G1422" s="23"/>
    </row>
    <row r="1423" spans="4:7" ht="12">
      <c r="D1423" s="23"/>
      <c r="E1423" s="23"/>
      <c r="F1423" s="23"/>
      <c r="G1423" s="23"/>
    </row>
    <row r="1424" spans="4:7" ht="12">
      <c r="D1424" s="23"/>
      <c r="E1424" s="23"/>
      <c r="F1424" s="23"/>
      <c r="G1424" s="23"/>
    </row>
    <row r="1425" spans="4:7" ht="12">
      <c r="D1425" s="23"/>
      <c r="E1425" s="23"/>
      <c r="F1425" s="23"/>
      <c r="G1425" s="23"/>
    </row>
    <row r="1426" spans="4:7" ht="12">
      <c r="D1426" s="23"/>
      <c r="E1426" s="23"/>
      <c r="F1426" s="23"/>
      <c r="G1426" s="23"/>
    </row>
    <row r="1427" spans="4:7" ht="12">
      <c r="D1427" s="23"/>
      <c r="E1427" s="23"/>
      <c r="F1427" s="23"/>
      <c r="G1427" s="23"/>
    </row>
    <row r="1428" spans="4:7" ht="12">
      <c r="D1428" s="23"/>
      <c r="E1428" s="23"/>
      <c r="F1428" s="23"/>
      <c r="G1428" s="23"/>
    </row>
    <row r="1429" spans="4:7" ht="12">
      <c r="D1429" s="23"/>
      <c r="E1429" s="23"/>
      <c r="F1429" s="23"/>
      <c r="G1429" s="23"/>
    </row>
    <row r="1430" spans="4:7" ht="12">
      <c r="D1430" s="23"/>
      <c r="E1430" s="23"/>
      <c r="F1430" s="23"/>
      <c r="G1430" s="23"/>
    </row>
    <row r="1431" spans="4:7" ht="12">
      <c r="D1431" s="23"/>
      <c r="E1431" s="23"/>
      <c r="F1431" s="23"/>
      <c r="G1431" s="23"/>
    </row>
    <row r="1432" spans="4:7" ht="12">
      <c r="D1432" s="23"/>
      <c r="E1432" s="23"/>
      <c r="F1432" s="23"/>
      <c r="G1432" s="23"/>
    </row>
    <row r="1433" spans="4:7" ht="12">
      <c r="D1433" s="23"/>
      <c r="E1433" s="23"/>
      <c r="F1433" s="23"/>
      <c r="G1433" s="23"/>
    </row>
    <row r="1434" spans="4:7" ht="12">
      <c r="D1434" s="23"/>
      <c r="E1434" s="23"/>
      <c r="F1434" s="23"/>
      <c r="G1434" s="23"/>
    </row>
    <row r="1435" spans="4:7" ht="12">
      <c r="D1435" s="23"/>
      <c r="E1435" s="23"/>
      <c r="F1435" s="23"/>
      <c r="G1435" s="23"/>
    </row>
    <row r="1436" spans="4:7" ht="12">
      <c r="D1436" s="23"/>
      <c r="E1436" s="23"/>
      <c r="F1436" s="23"/>
      <c r="G1436" s="23"/>
    </row>
    <row r="1437" spans="4:7" ht="12">
      <c r="D1437" s="23"/>
      <c r="E1437" s="23"/>
      <c r="F1437" s="23"/>
      <c r="G1437" s="23"/>
    </row>
    <row r="1438" spans="4:7" ht="12">
      <c r="D1438" s="23"/>
      <c r="E1438" s="23"/>
      <c r="F1438" s="23"/>
      <c r="G1438" s="23"/>
    </row>
    <row r="1439" spans="4:7" ht="12">
      <c r="D1439" s="23"/>
      <c r="E1439" s="23"/>
      <c r="F1439" s="23"/>
      <c r="G1439" s="23"/>
    </row>
    <row r="1440" spans="4:7" ht="12">
      <c r="D1440" s="23"/>
      <c r="E1440" s="23"/>
      <c r="F1440" s="23"/>
      <c r="G1440" s="23"/>
    </row>
    <row r="1441" spans="4:7" ht="12">
      <c r="D1441" s="23"/>
      <c r="E1441" s="23"/>
      <c r="F1441" s="23"/>
      <c r="G1441" s="23"/>
    </row>
    <row r="1442" spans="4:7" ht="12">
      <c r="D1442" s="23"/>
      <c r="E1442" s="23"/>
      <c r="F1442" s="23"/>
      <c r="G1442" s="23"/>
    </row>
    <row r="1443" spans="4:7" ht="12">
      <c r="D1443" s="23"/>
      <c r="E1443" s="23"/>
      <c r="F1443" s="23"/>
      <c r="G1443" s="23"/>
    </row>
    <row r="1444" spans="4:7" ht="12">
      <c r="D1444" s="23"/>
      <c r="E1444" s="23"/>
      <c r="F1444" s="23"/>
      <c r="G1444" s="23"/>
    </row>
    <row r="1445" spans="4:7" ht="12">
      <c r="D1445" s="23"/>
      <c r="E1445" s="23"/>
      <c r="F1445" s="23"/>
      <c r="G1445" s="23"/>
    </row>
    <row r="1446" spans="4:7" ht="12">
      <c r="D1446" s="23"/>
      <c r="E1446" s="23"/>
      <c r="F1446" s="23"/>
      <c r="G1446" s="23"/>
    </row>
    <row r="1447" spans="4:7" ht="12">
      <c r="D1447" s="23"/>
      <c r="E1447" s="23"/>
      <c r="F1447" s="23"/>
      <c r="G1447" s="23"/>
    </row>
    <row r="1448" spans="4:7" ht="12">
      <c r="D1448" s="23"/>
      <c r="E1448" s="23"/>
      <c r="F1448" s="23"/>
      <c r="G1448" s="23"/>
    </row>
    <row r="1449" spans="4:7" ht="12">
      <c r="D1449" s="23"/>
      <c r="E1449" s="23"/>
      <c r="F1449" s="23"/>
      <c r="G1449" s="23"/>
    </row>
    <row r="1450" spans="4:7" ht="12">
      <c r="D1450" s="23"/>
      <c r="E1450" s="23"/>
      <c r="F1450" s="23"/>
      <c r="G1450" s="23"/>
    </row>
    <row r="1451" spans="4:7" ht="12">
      <c r="D1451" s="23"/>
      <c r="E1451" s="23"/>
      <c r="F1451" s="23"/>
      <c r="G1451" s="23"/>
    </row>
    <row r="1452" spans="4:7" ht="12">
      <c r="D1452" s="23"/>
      <c r="E1452" s="23"/>
      <c r="F1452" s="23"/>
      <c r="G1452" s="23"/>
    </row>
    <row r="1453" spans="4:7" ht="12">
      <c r="D1453" s="23"/>
      <c r="E1453" s="23"/>
      <c r="F1453" s="23"/>
      <c r="G1453" s="23"/>
    </row>
    <row r="1454" spans="4:7" ht="12">
      <c r="D1454" s="23"/>
      <c r="E1454" s="23"/>
      <c r="F1454" s="23"/>
      <c r="G1454" s="23"/>
    </row>
    <row r="1455" spans="4:7" ht="12">
      <c r="D1455" s="23"/>
      <c r="E1455" s="23"/>
      <c r="F1455" s="23"/>
      <c r="G1455" s="23"/>
    </row>
    <row r="1456" spans="4:7" ht="12">
      <c r="D1456" s="23"/>
      <c r="E1456" s="23"/>
      <c r="F1456" s="23"/>
      <c r="G1456" s="23"/>
    </row>
    <row r="1457" spans="4:7" ht="12">
      <c r="D1457" s="23"/>
      <c r="E1457" s="23"/>
      <c r="F1457" s="23"/>
      <c r="G1457" s="23"/>
    </row>
    <row r="1458" spans="4:7" ht="12">
      <c r="D1458" s="23"/>
      <c r="E1458" s="23"/>
      <c r="F1458" s="23"/>
      <c r="G1458" s="23"/>
    </row>
    <row r="1459" spans="4:7" ht="12">
      <c r="D1459" s="23"/>
      <c r="E1459" s="23"/>
      <c r="F1459" s="23"/>
      <c r="G1459" s="23"/>
    </row>
    <row r="1460" spans="4:7" ht="12">
      <c r="D1460" s="23"/>
      <c r="E1460" s="23"/>
      <c r="F1460" s="23"/>
      <c r="G1460" s="23"/>
    </row>
    <row r="1461" spans="4:7" ht="12">
      <c r="D1461" s="23"/>
      <c r="E1461" s="23"/>
      <c r="F1461" s="23"/>
      <c r="G1461" s="23"/>
    </row>
    <row r="1462" spans="4:7" ht="12">
      <c r="D1462" s="23"/>
      <c r="E1462" s="23"/>
      <c r="F1462" s="23"/>
      <c r="G1462" s="23"/>
    </row>
    <row r="1463" spans="4:7" ht="12">
      <c r="D1463" s="23"/>
      <c r="E1463" s="23"/>
      <c r="F1463" s="23"/>
      <c r="G1463" s="23"/>
    </row>
    <row r="1464" spans="4:7" ht="12">
      <c r="D1464" s="23"/>
      <c r="E1464" s="23"/>
      <c r="F1464" s="23"/>
      <c r="G1464" s="23"/>
    </row>
    <row r="1465" spans="4:7" ht="12">
      <c r="D1465" s="23"/>
      <c r="E1465" s="23"/>
      <c r="F1465" s="23"/>
      <c r="G1465" s="23"/>
    </row>
    <row r="1466" spans="4:7" ht="12">
      <c r="D1466" s="23"/>
      <c r="E1466" s="23"/>
      <c r="F1466" s="23"/>
      <c r="G1466" s="23"/>
    </row>
    <row r="1467" spans="4:7" ht="12">
      <c r="D1467" s="23"/>
      <c r="E1467" s="23"/>
      <c r="F1467" s="23"/>
      <c r="G1467" s="23"/>
    </row>
    <row r="1468" spans="4:7" ht="12">
      <c r="D1468" s="23"/>
      <c r="E1468" s="23"/>
      <c r="F1468" s="23"/>
      <c r="G1468" s="23"/>
    </row>
    <row r="1469" spans="4:7" ht="12">
      <c r="D1469" s="23"/>
      <c r="E1469" s="23"/>
      <c r="F1469" s="23"/>
      <c r="G1469" s="23"/>
    </row>
    <row r="1470" spans="4:7" ht="12">
      <c r="D1470" s="23"/>
      <c r="E1470" s="23"/>
      <c r="F1470" s="23"/>
      <c r="G1470" s="23"/>
    </row>
    <row r="1471" spans="4:7" ht="12">
      <c r="D1471" s="23"/>
      <c r="E1471" s="23"/>
      <c r="F1471" s="23"/>
      <c r="G1471" s="23"/>
    </row>
    <row r="1472" spans="4:7" ht="12">
      <c r="D1472" s="23"/>
      <c r="E1472" s="23"/>
      <c r="F1472" s="23"/>
      <c r="G1472" s="23"/>
    </row>
    <row r="1473" spans="4:7" ht="12">
      <c r="D1473" s="23"/>
      <c r="E1473" s="23"/>
      <c r="F1473" s="23"/>
      <c r="G1473" s="23"/>
    </row>
    <row r="1474" spans="4:7" ht="12">
      <c r="D1474" s="23"/>
      <c r="E1474" s="23"/>
      <c r="F1474" s="23"/>
      <c r="G1474" s="23"/>
    </row>
    <row r="1475" spans="4:7" ht="12">
      <c r="D1475" s="23"/>
      <c r="E1475" s="23"/>
      <c r="F1475" s="23"/>
      <c r="G1475" s="23"/>
    </row>
    <row r="1476" spans="4:7" ht="12">
      <c r="D1476" s="23"/>
      <c r="E1476" s="23"/>
      <c r="F1476" s="23"/>
      <c r="G1476" s="23"/>
    </row>
    <row r="1477" spans="4:7" ht="12">
      <c r="D1477" s="23"/>
      <c r="E1477" s="23"/>
      <c r="F1477" s="23"/>
      <c r="G1477" s="2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6" sqref="A16"/>
    </sheetView>
  </sheetViews>
  <sheetFormatPr defaultColWidth="11.421875" defaultRowHeight="12.75"/>
  <cols>
    <col min="5" max="5" width="10.8515625" style="3" customWidth="1"/>
    <col min="9" max="10" width="10.8515625" style="1" customWidth="1"/>
  </cols>
  <sheetData>
    <row r="1" spans="1:10" ht="12">
      <c r="A1" s="9">
        <f>'pointing_2008july_sharp.csv'!B25</f>
        <v>43877</v>
      </c>
      <c r="B1">
        <v>2007</v>
      </c>
      <c r="C1">
        <v>2</v>
      </c>
      <c r="D1">
        <v>0</v>
      </c>
      <c r="E1" s="3">
        <f>'pointing_2008july_sharp.csv'!C25</f>
        <v>14.119</v>
      </c>
      <c r="F1" s="1">
        <v>0</v>
      </c>
      <c r="G1" s="1">
        <v>0</v>
      </c>
      <c r="H1" s="1">
        <v>0</v>
      </c>
      <c r="I1" s="1">
        <f>'pointing_2008july_sharp.csv'!F25</f>
        <v>-109.8</v>
      </c>
      <c r="J1" s="1">
        <f>'pointing_2008july_sharp.csv'!G25</f>
        <v>78.3</v>
      </c>
    </row>
    <row r="2" spans="1:10" ht="12">
      <c r="A2" s="9">
        <f>'pointing_2008july_sharp.csv'!B26</f>
        <v>43878</v>
      </c>
      <c r="B2">
        <v>2007</v>
      </c>
      <c r="C2">
        <v>2</v>
      </c>
      <c r="D2">
        <v>0</v>
      </c>
      <c r="E2" s="3">
        <f>'pointing_2008july_sharp.csv'!C26</f>
        <v>14.183</v>
      </c>
      <c r="F2" s="1">
        <v>0</v>
      </c>
      <c r="G2" s="1">
        <v>0</v>
      </c>
      <c r="H2" s="1">
        <v>0</v>
      </c>
      <c r="I2" s="1">
        <f>'pointing_2008july_sharp.csv'!F26</f>
        <v>-110</v>
      </c>
      <c r="J2" s="1">
        <f>'pointing_2008july_sharp.csv'!G26</f>
        <v>79</v>
      </c>
    </row>
    <row r="3" spans="1:10" ht="12">
      <c r="A3" s="9">
        <f>'pointing_2008july_sharp.csv'!B27</f>
        <v>43879</v>
      </c>
      <c r="B3">
        <v>2007</v>
      </c>
      <c r="C3">
        <v>2</v>
      </c>
      <c r="D3">
        <v>0</v>
      </c>
      <c r="E3" s="3">
        <f>'pointing_2008july_sharp.csv'!C27</f>
        <v>14.238</v>
      </c>
      <c r="F3" s="1">
        <v>0</v>
      </c>
      <c r="G3" s="1">
        <v>0</v>
      </c>
      <c r="H3" s="1">
        <v>0</v>
      </c>
      <c r="I3" s="1">
        <f>'pointing_2008july_sharp.csv'!F27</f>
        <v>-108.5</v>
      </c>
      <c r="J3" s="1">
        <f>'pointing_2008july_sharp.csv'!G27</f>
        <v>78.3</v>
      </c>
    </row>
    <row r="4" spans="1:10" ht="12">
      <c r="A4" s="9">
        <f>'pointing_2008july_sharp.csv'!B28</f>
        <v>43880</v>
      </c>
      <c r="B4">
        <v>2007</v>
      </c>
      <c r="C4">
        <v>2</v>
      </c>
      <c r="D4">
        <v>0</v>
      </c>
      <c r="E4" s="3">
        <f>'pointing_2008july_sharp.csv'!C28</f>
        <v>14.297</v>
      </c>
      <c r="F4" s="1">
        <v>0</v>
      </c>
      <c r="G4" s="1">
        <v>0</v>
      </c>
      <c r="H4" s="1">
        <v>0</v>
      </c>
      <c r="I4" s="1">
        <f>'pointing_2008july_sharp.csv'!F28</f>
        <v>-109.7</v>
      </c>
      <c r="J4" s="1">
        <f>'pointing_2008july_sharp.csv'!G28</f>
        <v>76.1</v>
      </c>
    </row>
    <row r="5" spans="1:10" ht="12">
      <c r="A5" s="9">
        <f>'pointing_2008july_sharp.csv'!B29</f>
        <v>43881</v>
      </c>
      <c r="B5">
        <v>2007</v>
      </c>
      <c r="C5">
        <v>2</v>
      </c>
      <c r="D5">
        <v>0</v>
      </c>
      <c r="E5" s="3">
        <f>'pointing_2008july_sharp.csv'!C29</f>
        <v>14.352</v>
      </c>
      <c r="F5" s="1">
        <v>0</v>
      </c>
      <c r="G5" s="1">
        <v>0</v>
      </c>
      <c r="H5" s="1">
        <v>0</v>
      </c>
      <c r="I5" s="1">
        <f>'pointing_2008july_sharp.csv'!F29</f>
        <v>-109.8</v>
      </c>
      <c r="J5" s="1">
        <f>'pointing_2008july_sharp.csv'!G29</f>
        <v>76.1</v>
      </c>
    </row>
    <row r="6" spans="1:10" ht="12">
      <c r="A6" s="9">
        <f>'pointing_2008july_sharp.csv'!B30</f>
        <v>43883</v>
      </c>
      <c r="B6">
        <v>2007</v>
      </c>
      <c r="C6">
        <v>2</v>
      </c>
      <c r="D6">
        <v>0</v>
      </c>
      <c r="E6" s="3">
        <f>'pointing_2008july_sharp.csv'!C30</f>
        <v>14.677</v>
      </c>
      <c r="F6" s="1">
        <v>0</v>
      </c>
      <c r="G6" s="1">
        <v>0</v>
      </c>
      <c r="H6" s="1">
        <v>0</v>
      </c>
      <c r="I6" s="1">
        <f>'pointing_2008july_sharp.csv'!F30</f>
        <v>-101.3</v>
      </c>
      <c r="J6" s="1">
        <f>'pointing_2008july_sharp.csv'!G30</f>
        <v>85.1</v>
      </c>
    </row>
    <row r="7" spans="1:10" ht="12">
      <c r="A7" s="9">
        <f>'pointing_2008july_sharp.csv'!B31</f>
        <v>43899</v>
      </c>
      <c r="B7">
        <v>2007</v>
      </c>
      <c r="C7">
        <v>2</v>
      </c>
      <c r="D7">
        <v>0</v>
      </c>
      <c r="E7" s="3">
        <f>'pointing_2008july_sharp.csv'!C31</f>
        <v>16.439</v>
      </c>
      <c r="F7" s="1">
        <v>0</v>
      </c>
      <c r="G7" s="1">
        <v>0</v>
      </c>
      <c r="H7" s="1">
        <v>0</v>
      </c>
      <c r="I7" s="1">
        <f>'pointing_2008july_sharp.csv'!F31</f>
        <v>-109</v>
      </c>
      <c r="J7" s="1">
        <f>'pointing_2008july_sharp.csv'!G31</f>
        <v>80.1</v>
      </c>
    </row>
    <row r="8" spans="1:10" ht="12">
      <c r="A8" s="9">
        <f>'pointing_2008july_sharp.csv'!B32</f>
        <v>44197</v>
      </c>
      <c r="B8">
        <v>2007</v>
      </c>
      <c r="C8">
        <v>2</v>
      </c>
      <c r="D8">
        <v>0</v>
      </c>
      <c r="E8" s="3">
        <f>'pointing_2008july_sharp.csv'!C32</f>
        <v>13.508</v>
      </c>
      <c r="F8" s="1">
        <v>0</v>
      </c>
      <c r="G8" s="1">
        <v>0</v>
      </c>
      <c r="H8" s="1">
        <v>0</v>
      </c>
      <c r="I8" s="1">
        <f>'pointing_2008july_sharp.csv'!F32</f>
        <v>-109.2</v>
      </c>
      <c r="J8" s="1">
        <f>'pointing_2008july_sharp.csv'!G32</f>
        <v>74</v>
      </c>
    </row>
    <row r="9" spans="1:10" ht="12">
      <c r="A9" s="9">
        <f>'pointing_2008july_sharp.csv'!B33</f>
        <v>44198</v>
      </c>
      <c r="B9">
        <v>2007</v>
      </c>
      <c r="C9">
        <v>2</v>
      </c>
      <c r="D9">
        <v>0</v>
      </c>
      <c r="E9" s="3">
        <f>'pointing_2008july_sharp.csv'!C33</f>
        <v>13.575</v>
      </c>
      <c r="F9" s="1">
        <v>0</v>
      </c>
      <c r="G9" s="1">
        <v>0</v>
      </c>
      <c r="H9" s="1">
        <v>0</v>
      </c>
      <c r="I9" s="1">
        <f>'pointing_2008july_sharp.csv'!F33</f>
        <v>-109.6</v>
      </c>
      <c r="J9" s="1">
        <f>'pointing_2008july_sharp.csv'!G33</f>
        <v>71.1</v>
      </c>
    </row>
    <row r="10" spans="1:10" ht="12">
      <c r="A10" s="9">
        <f>'pointing_2008july_sharp.csv'!B34</f>
        <v>44199</v>
      </c>
      <c r="B10">
        <v>2007</v>
      </c>
      <c r="C10">
        <v>2</v>
      </c>
      <c r="D10">
        <v>0</v>
      </c>
      <c r="E10" s="3">
        <f>'pointing_2008july_sharp.csv'!C34</f>
        <v>13.63</v>
      </c>
      <c r="F10" s="1">
        <v>0</v>
      </c>
      <c r="G10" s="1">
        <v>0</v>
      </c>
      <c r="H10" s="1">
        <v>0</v>
      </c>
      <c r="I10" s="1">
        <f>'pointing_2008july_sharp.csv'!F34</f>
        <v>-109.9</v>
      </c>
      <c r="J10" s="1">
        <f>'pointing_2008july_sharp.csv'!G34</f>
        <v>72.7</v>
      </c>
    </row>
    <row r="11" spans="1:10" ht="12">
      <c r="A11" s="9">
        <f>'pointing_2008july_sharp.csv'!B35</f>
        <v>44200</v>
      </c>
      <c r="B11">
        <v>2007</v>
      </c>
      <c r="C11">
        <v>2</v>
      </c>
      <c r="D11">
        <v>0</v>
      </c>
      <c r="E11" s="3">
        <f>'pointing_2008july_sharp.csv'!C35</f>
        <v>13.688</v>
      </c>
      <c r="F11" s="1">
        <v>0</v>
      </c>
      <c r="G11" s="1">
        <v>0</v>
      </c>
      <c r="H11" s="1">
        <v>0</v>
      </c>
      <c r="I11" s="1">
        <f>'pointing_2008july_sharp.csv'!F35</f>
        <v>-109.8</v>
      </c>
      <c r="J11" s="1">
        <f>'pointing_2008july_sharp.csv'!G35</f>
        <v>72</v>
      </c>
    </row>
    <row r="12" spans="1:10" ht="12">
      <c r="A12" s="9">
        <f>'pointing_2008july_sharp.csv'!B36</f>
        <v>44201</v>
      </c>
      <c r="B12">
        <v>2007</v>
      </c>
      <c r="C12">
        <v>2</v>
      </c>
      <c r="D12">
        <v>0</v>
      </c>
      <c r="E12" s="3">
        <f>'pointing_2008july_sharp.csv'!C36</f>
        <v>13.778</v>
      </c>
      <c r="F12" s="1">
        <v>0</v>
      </c>
      <c r="G12" s="1">
        <v>0</v>
      </c>
      <c r="H12" s="1">
        <v>0</v>
      </c>
      <c r="I12" s="1">
        <f>'pointing_2008july_sharp.csv'!F36</f>
        <v>-109.8</v>
      </c>
      <c r="J12" s="1">
        <f>'pointing_2008july_sharp.csv'!G36</f>
        <v>71.7</v>
      </c>
    </row>
    <row r="13" spans="1:10" ht="12">
      <c r="A13" s="9">
        <f>'pointing_2008july_sharp.csv'!B37</f>
        <v>44202</v>
      </c>
      <c r="B13">
        <v>2007</v>
      </c>
      <c r="C13">
        <v>2</v>
      </c>
      <c r="D13">
        <v>0</v>
      </c>
      <c r="E13" s="3">
        <f>'pointing_2008july_sharp.csv'!C37</f>
        <v>13.838</v>
      </c>
      <c r="F13" s="1">
        <v>0</v>
      </c>
      <c r="G13" s="1">
        <v>0</v>
      </c>
      <c r="H13" s="1">
        <v>0</v>
      </c>
      <c r="I13" s="1">
        <f>'pointing_2008july_sharp.csv'!F37</f>
        <v>-110.4</v>
      </c>
      <c r="J13" s="1">
        <f>'pointing_2008july_sharp.csv'!G37</f>
        <v>71.2</v>
      </c>
    </row>
    <row r="14" spans="1:10" ht="12">
      <c r="A14" s="9">
        <f>'pointing_2008july_sharp.csv'!B38</f>
        <v>44203</v>
      </c>
      <c r="B14">
        <v>2007</v>
      </c>
      <c r="C14">
        <v>2</v>
      </c>
      <c r="D14">
        <v>0</v>
      </c>
      <c r="E14" s="3">
        <f>'pointing_2008july_sharp.csv'!C38</f>
        <v>13.959</v>
      </c>
      <c r="F14" s="1">
        <v>0</v>
      </c>
      <c r="G14" s="1">
        <v>0</v>
      </c>
      <c r="H14" s="1">
        <v>0</v>
      </c>
      <c r="I14" s="1">
        <f>'pointing_2008july_sharp.csv'!F38</f>
        <v>-101.6</v>
      </c>
      <c r="J14" s="1">
        <f>'pointing_2008july_sharp.csv'!G38</f>
        <v>85.7</v>
      </c>
    </row>
    <row r="15" spans="1:10" ht="12">
      <c r="A15" s="9">
        <f>'pointing_2008july_sharp.csv'!B39</f>
        <v>44219</v>
      </c>
      <c r="B15">
        <v>2007</v>
      </c>
      <c r="C15">
        <v>2</v>
      </c>
      <c r="D15">
        <v>0</v>
      </c>
      <c r="E15" s="3">
        <f>'pointing_2008july_sharp.csv'!C39</f>
        <v>15.815</v>
      </c>
      <c r="F15" s="1">
        <v>0</v>
      </c>
      <c r="G15" s="1">
        <v>0</v>
      </c>
      <c r="H15" s="1">
        <v>0</v>
      </c>
      <c r="I15" s="1">
        <f>'pointing_2008july_sharp.csv'!F39</f>
        <v>-106.1</v>
      </c>
      <c r="J15" s="1">
        <f>'pointing_2008july_sharp.csv'!G39</f>
        <v>86.3</v>
      </c>
    </row>
    <row r="16" spans="1:10" ht="12">
      <c r="A16" s="9">
        <f>'pointing_2008july_sharp.csv'!B40</f>
        <v>44220</v>
      </c>
      <c r="B16">
        <v>2007</v>
      </c>
      <c r="C16">
        <v>2</v>
      </c>
      <c r="D16">
        <v>0</v>
      </c>
      <c r="E16" s="3">
        <f>'pointing_2008july_sharp.csv'!C40</f>
        <v>15.905</v>
      </c>
      <c r="F16" s="1">
        <v>0</v>
      </c>
      <c r="G16" s="1">
        <v>0</v>
      </c>
      <c r="H16" s="1">
        <v>0</v>
      </c>
      <c r="I16" s="1">
        <f>'pointing_2008july_sharp.csv'!F40</f>
        <v>-106.2</v>
      </c>
      <c r="J16" s="1">
        <f>'pointing_2008july_sharp.csv'!G40</f>
        <v>85.6</v>
      </c>
    </row>
    <row r="17" spans="1:8" ht="12">
      <c r="A17" s="9"/>
      <c r="F17" s="1"/>
      <c r="G17" s="1"/>
      <c r="H17" s="1"/>
    </row>
    <row r="18" spans="1:8" ht="12">
      <c r="A18" s="9"/>
      <c r="F18" s="1"/>
      <c r="G18" s="1"/>
      <c r="H18" s="1"/>
    </row>
    <row r="19" spans="1:8" ht="12">
      <c r="A19" s="9"/>
      <c r="F19" s="1"/>
      <c r="G19" s="1"/>
      <c r="H19" s="1"/>
    </row>
    <row r="20" spans="1:8" ht="12">
      <c r="A20" s="9"/>
      <c r="F20" s="1"/>
      <c r="G20" s="1"/>
      <c r="H20" s="1"/>
    </row>
    <row r="21" spans="1:8" ht="12">
      <c r="A21" s="9"/>
      <c r="F21" s="1"/>
      <c r="G21" s="1"/>
      <c r="H21" s="1"/>
    </row>
    <row r="22" spans="1:8" ht="12">
      <c r="A22" s="9"/>
      <c r="F22" s="1"/>
      <c r="G22" s="1"/>
      <c r="H22" s="1"/>
    </row>
    <row r="23" spans="1:8" ht="12">
      <c r="A23" s="9"/>
      <c r="F23" s="1"/>
      <c r="G23" s="1"/>
      <c r="H23" s="1"/>
    </row>
    <row r="24" spans="1:8" ht="12">
      <c r="A24" s="9"/>
      <c r="F24" s="1"/>
      <c r="G24" s="1"/>
      <c r="H24" s="1"/>
    </row>
    <row r="25" spans="1:8" ht="12">
      <c r="A25" s="9"/>
      <c r="F25" s="1"/>
      <c r="G25" s="1"/>
      <c r="H25" s="1"/>
    </row>
    <row r="26" spans="1:8" ht="12">
      <c r="A26" s="9"/>
      <c r="F26" s="1"/>
      <c r="G26" s="1"/>
      <c r="H26" s="1"/>
    </row>
    <row r="27" spans="1:8" ht="12">
      <c r="A27" s="9"/>
      <c r="F27" s="1"/>
      <c r="G27" s="1"/>
      <c r="H27" s="1"/>
    </row>
    <row r="28" spans="1:8" ht="12">
      <c r="A28" s="9"/>
      <c r="F28" s="1"/>
      <c r="G28" s="1"/>
      <c r="H28" s="1"/>
    </row>
    <row r="29" spans="1:8" ht="12">
      <c r="A29" s="9"/>
      <c r="F29" s="1"/>
      <c r="G29" s="1"/>
      <c r="H29" s="1"/>
    </row>
    <row r="30" spans="1:8" ht="12">
      <c r="A30" s="9"/>
      <c r="F30" s="1"/>
      <c r="G30" s="1"/>
      <c r="H30" s="1"/>
    </row>
    <row r="31" spans="1:8" ht="12">
      <c r="A31" s="9"/>
      <c r="F31" s="1"/>
      <c r="G31" s="1"/>
      <c r="H31" s="1"/>
    </row>
    <row r="32" spans="1:8" ht="12">
      <c r="A32" s="9"/>
      <c r="F32" s="1"/>
      <c r="G32" s="1"/>
      <c r="H32" s="1"/>
    </row>
    <row r="33" spans="1:8" ht="12">
      <c r="A33" s="9"/>
      <c r="F33" s="1"/>
      <c r="G33" s="1"/>
      <c r="H33" s="1"/>
    </row>
    <row r="34" spans="1:8" ht="12">
      <c r="A34" s="9"/>
      <c r="F34" s="1"/>
      <c r="G34" s="1"/>
      <c r="H34" s="1"/>
    </row>
    <row r="35" spans="1:8" ht="12">
      <c r="A35" s="9"/>
      <c r="F35" s="1"/>
      <c r="G35" s="1"/>
      <c r="H35" s="1"/>
    </row>
    <row r="36" spans="1:8" ht="12">
      <c r="A36" s="9"/>
      <c r="F36" s="1"/>
      <c r="G36" s="1"/>
      <c r="H36" s="1"/>
    </row>
    <row r="37" spans="1:8" ht="12">
      <c r="A37" s="9"/>
      <c r="F37" s="1"/>
      <c r="G37" s="1"/>
      <c r="H37" s="1"/>
    </row>
    <row r="38" spans="1:8" ht="12">
      <c r="A38" s="9"/>
      <c r="F38" s="1"/>
      <c r="G38" s="1"/>
      <c r="H38" s="1"/>
    </row>
    <row r="39" spans="1:8" ht="12">
      <c r="A39" s="9"/>
      <c r="F39" s="1"/>
      <c r="G39" s="1"/>
      <c r="H39" s="1"/>
    </row>
    <row r="40" spans="1:8" ht="12">
      <c r="A40" s="9"/>
      <c r="F40" s="1"/>
      <c r="G40" s="1"/>
      <c r="H40" s="1"/>
    </row>
    <row r="41" spans="1:8" ht="12">
      <c r="A41" s="9"/>
      <c r="F41" s="1"/>
      <c r="G41" s="1"/>
      <c r="H41" s="1"/>
    </row>
    <row r="42" spans="1:8" ht="12">
      <c r="A42" s="9"/>
      <c r="F42" s="1"/>
      <c r="G42" s="1"/>
      <c r="H42" s="1"/>
    </row>
    <row r="43" spans="1:8" ht="12">
      <c r="A43" s="9"/>
      <c r="F43" s="1"/>
      <c r="G43" s="1"/>
      <c r="H43" s="1"/>
    </row>
    <row r="44" spans="1:8" ht="12">
      <c r="A44" s="9"/>
      <c r="F44" s="1"/>
      <c r="G44" s="1"/>
      <c r="H44" s="1"/>
    </row>
    <row r="45" spans="1:8" ht="12">
      <c r="A45" s="9"/>
      <c r="F45" s="1"/>
      <c r="G45" s="1"/>
      <c r="H45" s="1"/>
    </row>
    <row r="46" spans="1:8" ht="12">
      <c r="A46" s="9"/>
      <c r="F46" s="1"/>
      <c r="G46" s="1"/>
      <c r="H46" s="1"/>
    </row>
    <row r="47" spans="1:8" ht="12">
      <c r="A47" s="9"/>
      <c r="F47" s="1"/>
      <c r="G47" s="1"/>
      <c r="H47" s="1"/>
    </row>
    <row r="48" spans="1:8" ht="12">
      <c r="A48" s="9"/>
      <c r="F48" s="1"/>
      <c r="G48" s="1"/>
      <c r="H48" s="1"/>
    </row>
    <row r="49" spans="1:8" ht="12">
      <c r="A49" s="9"/>
      <c r="F49" s="1"/>
      <c r="G49" s="1"/>
      <c r="H49" s="1"/>
    </row>
    <row r="50" spans="1:8" ht="12">
      <c r="A50" s="9"/>
      <c r="F50" s="1"/>
      <c r="G50" s="1"/>
      <c r="H50" s="1"/>
    </row>
    <row r="51" spans="1:8" ht="12">
      <c r="A51" s="9"/>
      <c r="F51" s="1"/>
      <c r="G51" s="1"/>
      <c r="H51" s="1"/>
    </row>
    <row r="52" spans="1:8" ht="12">
      <c r="A52" s="9"/>
      <c r="F52" s="1"/>
      <c r="G52" s="1"/>
      <c r="H52" s="1"/>
    </row>
    <row r="53" spans="1:8" ht="12">
      <c r="A53" s="9"/>
      <c r="F53" s="1"/>
      <c r="G53" s="1"/>
      <c r="H53" s="1"/>
    </row>
    <row r="54" spans="1:8" ht="12">
      <c r="A54" s="9"/>
      <c r="F54" s="1"/>
      <c r="G54" s="1"/>
      <c r="H54" s="1"/>
    </row>
    <row r="55" spans="1:8" ht="12">
      <c r="A55" s="9"/>
      <c r="F55" s="1"/>
      <c r="G55" s="1"/>
      <c r="H55" s="1"/>
    </row>
    <row r="56" spans="1:8" ht="12">
      <c r="A56" s="9"/>
      <c r="F56" s="1"/>
      <c r="G56" s="1"/>
      <c r="H56" s="1"/>
    </row>
    <row r="57" spans="1:8" ht="12">
      <c r="A57" s="9"/>
      <c r="F57" s="1"/>
      <c r="G57" s="1"/>
      <c r="H57" s="1"/>
    </row>
    <row r="58" spans="1:8" ht="12">
      <c r="A58" s="9"/>
      <c r="F58" s="1"/>
      <c r="G58" s="1"/>
      <c r="H58" s="1"/>
    </row>
    <row r="59" spans="1:8" ht="12">
      <c r="A59" s="9"/>
      <c r="F59" s="1"/>
      <c r="G59" s="1"/>
      <c r="H59" s="1"/>
    </row>
    <row r="60" spans="1:8" ht="12">
      <c r="A60" s="9"/>
      <c r="F60" s="1"/>
      <c r="G60" s="1"/>
      <c r="H60" s="1"/>
    </row>
    <row r="61" spans="1:8" ht="12">
      <c r="A61" s="9"/>
      <c r="F61" s="1"/>
      <c r="G61" s="1"/>
      <c r="H61" s="1"/>
    </row>
    <row r="62" spans="1:8" ht="12">
      <c r="A62" s="9"/>
      <c r="F62" s="1"/>
      <c r="G62" s="1"/>
      <c r="H62" s="1"/>
    </row>
    <row r="63" spans="1:8" ht="12">
      <c r="A63" s="9"/>
      <c r="F63" s="1"/>
      <c r="G63" s="1"/>
      <c r="H63" s="1"/>
    </row>
    <row r="64" spans="1:8" ht="12">
      <c r="A64" s="9"/>
      <c r="F64" s="1"/>
      <c r="G64" s="1"/>
      <c r="H6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zoomScale="125" zoomScaleNormal="125" workbookViewId="0" topLeftCell="A1">
      <selection activeCell="I37" sqref="I37:J54"/>
    </sheetView>
  </sheetViews>
  <sheetFormatPr defaultColWidth="11.421875" defaultRowHeight="12.75"/>
  <cols>
    <col min="1" max="1" width="6.140625" style="30" customWidth="1"/>
    <col min="2" max="2" width="5.8515625" style="30" customWidth="1"/>
    <col min="3" max="3" width="4.140625" style="30" customWidth="1"/>
    <col min="4" max="4" width="3.421875" style="30" customWidth="1"/>
    <col min="5" max="5" width="7.140625" style="3" customWidth="1"/>
    <col min="6" max="6" width="10.140625" style="1" customWidth="1"/>
    <col min="7" max="7" width="7.8515625" style="1" customWidth="1"/>
    <col min="8" max="8" width="7.140625" style="1" customWidth="1"/>
    <col min="9" max="9" width="6.7109375" style="1" customWidth="1"/>
    <col min="10" max="10" width="5.7109375" style="1" customWidth="1"/>
    <col min="11" max="11" width="6.140625" style="1" customWidth="1"/>
    <col min="12" max="12" width="5.140625" style="1" customWidth="1"/>
    <col min="13" max="13" width="3.7109375" style="3" customWidth="1"/>
    <col min="14" max="14" width="6.00390625" style="0" customWidth="1"/>
    <col min="15" max="15" width="5.421875" style="2" customWidth="1"/>
    <col min="16" max="16" width="6.7109375" style="2" customWidth="1"/>
    <col min="17" max="17" width="6.421875" style="0" customWidth="1"/>
    <col min="18" max="19" width="10.421875" style="0" customWidth="1"/>
    <col min="20" max="20" width="6.7109375" style="0" customWidth="1"/>
    <col min="21" max="21" width="10.8515625" style="0" customWidth="1"/>
    <col min="22" max="16384" width="8.8515625" style="0" customWidth="1"/>
  </cols>
  <sheetData>
    <row r="1" spans="1:20" ht="12">
      <c r="A1" s="32" t="s">
        <v>70</v>
      </c>
      <c r="B1" s="32" t="s">
        <v>71</v>
      </c>
      <c r="C1" s="32" t="s">
        <v>72</v>
      </c>
      <c r="D1" s="32" t="s">
        <v>73</v>
      </c>
      <c r="E1" s="32" t="s">
        <v>10</v>
      </c>
      <c r="F1" s="32" t="s">
        <v>74</v>
      </c>
      <c r="G1" s="32" t="s">
        <v>75</v>
      </c>
      <c r="H1" s="32" t="s">
        <v>76</v>
      </c>
      <c r="I1" s="33" t="s">
        <v>14</v>
      </c>
      <c r="J1" s="33" t="s">
        <v>15</v>
      </c>
      <c r="K1" s="32" t="s">
        <v>12</v>
      </c>
      <c r="L1" s="32" t="s">
        <v>77</v>
      </c>
      <c r="M1" s="32" t="s">
        <v>78</v>
      </c>
      <c r="N1" s="32" t="s">
        <v>79</v>
      </c>
      <c r="O1" s="32" t="s">
        <v>80</v>
      </c>
      <c r="P1" s="32" t="s">
        <v>81</v>
      </c>
      <c r="Q1" s="32" t="s">
        <v>82</v>
      </c>
      <c r="R1" s="32" t="s">
        <v>83</v>
      </c>
      <c r="S1" s="32" t="s">
        <v>84</v>
      </c>
      <c r="T1" s="32" t="s">
        <v>85</v>
      </c>
    </row>
    <row r="2" spans="1:20" ht="12">
      <c r="A2" s="32"/>
      <c r="B2" s="32"/>
      <c r="C2" s="32"/>
      <c r="D2" s="32"/>
      <c r="E2" s="32"/>
      <c r="F2" s="32"/>
      <c r="G2" s="32"/>
      <c r="H2" s="32"/>
      <c r="I2" s="33"/>
      <c r="J2" s="33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">
      <c r="A3">
        <v>43877</v>
      </c>
      <c r="B3">
        <v>2008</v>
      </c>
      <c r="C3">
        <v>7</v>
      </c>
      <c r="D3">
        <v>25</v>
      </c>
      <c r="E3">
        <v>14.119</v>
      </c>
      <c r="F3">
        <v>27.996</v>
      </c>
      <c r="G3">
        <v>0.267</v>
      </c>
      <c r="H3">
        <v>8.21</v>
      </c>
      <c r="I3" s="1">
        <v>-109.8</v>
      </c>
      <c r="J3" s="1">
        <v>78.3</v>
      </c>
      <c r="K3">
        <v>196.4</v>
      </c>
      <c r="L3">
        <v>65.8</v>
      </c>
      <c r="M3">
        <v>0</v>
      </c>
      <c r="N3" t="s">
        <v>86</v>
      </c>
      <c r="O3">
        <v>-10.85</v>
      </c>
      <c r="P3">
        <v>0</v>
      </c>
      <c r="Q3">
        <v>-0.2</v>
      </c>
      <c r="R3" t="s">
        <v>87</v>
      </c>
      <c r="S3" t="s">
        <v>69</v>
      </c>
      <c r="T3" t="s">
        <v>88</v>
      </c>
    </row>
    <row r="4" spans="1:20" ht="12">
      <c r="A4">
        <v>43878</v>
      </c>
      <c r="B4">
        <v>2008</v>
      </c>
      <c r="C4">
        <v>7</v>
      </c>
      <c r="D4">
        <v>25</v>
      </c>
      <c r="E4">
        <v>14.183</v>
      </c>
      <c r="F4">
        <v>14.169</v>
      </c>
      <c r="G4">
        <v>0.248</v>
      </c>
      <c r="H4">
        <v>9.33</v>
      </c>
      <c r="I4" s="1">
        <v>-110</v>
      </c>
      <c r="J4" s="1">
        <v>79</v>
      </c>
      <c r="K4">
        <v>198.6</v>
      </c>
      <c r="L4">
        <v>65.5</v>
      </c>
      <c r="M4">
        <v>0</v>
      </c>
      <c r="N4" t="s">
        <v>86</v>
      </c>
      <c r="O4">
        <v>-10.85</v>
      </c>
      <c r="P4">
        <v>0</v>
      </c>
      <c r="Q4">
        <v>-0.05</v>
      </c>
      <c r="R4" t="s">
        <v>87</v>
      </c>
      <c r="S4" t="s">
        <v>4</v>
      </c>
      <c r="T4" t="s">
        <v>88</v>
      </c>
    </row>
    <row r="5" spans="1:20" ht="12">
      <c r="A5">
        <v>43879</v>
      </c>
      <c r="B5">
        <v>2008</v>
      </c>
      <c r="C5">
        <v>7</v>
      </c>
      <c r="D5">
        <v>25</v>
      </c>
      <c r="E5">
        <v>14.238</v>
      </c>
      <c r="F5">
        <v>6.499</v>
      </c>
      <c r="G5">
        <v>0.101</v>
      </c>
      <c r="H5">
        <v>18.97</v>
      </c>
      <c r="I5" s="1">
        <v>-108.5</v>
      </c>
      <c r="J5" s="1">
        <v>78.3</v>
      </c>
      <c r="K5">
        <v>200.5</v>
      </c>
      <c r="L5">
        <v>65.3</v>
      </c>
      <c r="M5">
        <v>0</v>
      </c>
      <c r="N5" t="s">
        <v>86</v>
      </c>
      <c r="O5">
        <v>-10.85</v>
      </c>
      <c r="P5">
        <v>0</v>
      </c>
      <c r="Q5">
        <v>0.1</v>
      </c>
      <c r="R5" t="s">
        <v>87</v>
      </c>
      <c r="S5" t="s">
        <v>4</v>
      </c>
      <c r="T5" t="s">
        <v>88</v>
      </c>
    </row>
    <row r="6" spans="1:20" ht="12">
      <c r="A6">
        <v>43880</v>
      </c>
      <c r="B6">
        <v>2008</v>
      </c>
      <c r="C6">
        <v>7</v>
      </c>
      <c r="D6">
        <v>25</v>
      </c>
      <c r="E6">
        <v>14.297</v>
      </c>
      <c r="F6">
        <v>34.887</v>
      </c>
      <c r="G6">
        <v>0.235</v>
      </c>
      <c r="H6">
        <v>7.92</v>
      </c>
      <c r="I6" s="1">
        <v>-109.7</v>
      </c>
      <c r="J6" s="1">
        <v>76.1</v>
      </c>
      <c r="K6">
        <v>202.4</v>
      </c>
      <c r="L6">
        <v>65</v>
      </c>
      <c r="M6">
        <v>0</v>
      </c>
      <c r="N6" t="s">
        <v>86</v>
      </c>
      <c r="O6">
        <v>-10.85</v>
      </c>
      <c r="P6">
        <v>0</v>
      </c>
      <c r="Q6">
        <v>-0.35</v>
      </c>
      <c r="R6" t="s">
        <v>87</v>
      </c>
      <c r="S6" t="s">
        <v>4</v>
      </c>
      <c r="T6" t="s">
        <v>88</v>
      </c>
    </row>
    <row r="7" spans="1:20" ht="12">
      <c r="A7">
        <v>43881</v>
      </c>
      <c r="B7">
        <v>2008</v>
      </c>
      <c r="C7">
        <v>7</v>
      </c>
      <c r="D7">
        <v>25</v>
      </c>
      <c r="E7">
        <v>14.352</v>
      </c>
      <c r="F7">
        <v>28.165</v>
      </c>
      <c r="G7">
        <v>0.261</v>
      </c>
      <c r="H7">
        <v>8.03</v>
      </c>
      <c r="I7" s="1">
        <v>-109.8</v>
      </c>
      <c r="J7" s="1">
        <v>76.1</v>
      </c>
      <c r="K7">
        <v>204.2</v>
      </c>
      <c r="L7">
        <v>64.6</v>
      </c>
      <c r="M7">
        <v>0</v>
      </c>
      <c r="N7" t="s">
        <v>86</v>
      </c>
      <c r="O7">
        <v>-10.85</v>
      </c>
      <c r="P7">
        <v>0</v>
      </c>
      <c r="Q7">
        <v>-0.5</v>
      </c>
      <c r="R7" t="s">
        <v>87</v>
      </c>
      <c r="S7" t="s">
        <v>4</v>
      </c>
      <c r="T7" t="s">
        <v>88</v>
      </c>
    </row>
    <row r="8" spans="1:20" ht="12">
      <c r="A8">
        <v>43883</v>
      </c>
      <c r="B8">
        <v>2008</v>
      </c>
      <c r="C8">
        <v>7</v>
      </c>
      <c r="D8">
        <v>25</v>
      </c>
      <c r="E8">
        <v>14.677</v>
      </c>
      <c r="F8">
        <v>1.286</v>
      </c>
      <c r="G8">
        <v>0.019</v>
      </c>
      <c r="H8">
        <v>8.05</v>
      </c>
      <c r="I8" s="1">
        <v>-101.3</v>
      </c>
      <c r="J8" s="1">
        <v>85.1</v>
      </c>
      <c r="K8">
        <v>59.3</v>
      </c>
      <c r="L8">
        <v>33.8</v>
      </c>
      <c r="M8">
        <v>0</v>
      </c>
      <c r="N8" t="s">
        <v>86</v>
      </c>
      <c r="O8">
        <v>-10.85</v>
      </c>
      <c r="P8">
        <v>0</v>
      </c>
      <c r="Q8">
        <v>-0.4</v>
      </c>
      <c r="R8" t="s">
        <v>87</v>
      </c>
      <c r="S8" t="s">
        <v>4</v>
      </c>
      <c r="T8" t="s">
        <v>3</v>
      </c>
    </row>
    <row r="9" spans="1:20" ht="12">
      <c r="A9">
        <v>43899</v>
      </c>
      <c r="B9">
        <v>2008</v>
      </c>
      <c r="C9">
        <v>7</v>
      </c>
      <c r="D9">
        <v>25</v>
      </c>
      <c r="E9">
        <v>16.439</v>
      </c>
      <c r="F9">
        <v>0.295</v>
      </c>
      <c r="G9">
        <v>0.014</v>
      </c>
      <c r="H9">
        <v>7.83</v>
      </c>
      <c r="I9" s="1">
        <v>-109</v>
      </c>
      <c r="J9" s="1">
        <v>80.1</v>
      </c>
      <c r="K9">
        <v>179.9</v>
      </c>
      <c r="L9">
        <v>67.5</v>
      </c>
      <c r="M9">
        <v>0</v>
      </c>
      <c r="N9" t="s">
        <v>86</v>
      </c>
      <c r="O9">
        <v>-10.85</v>
      </c>
      <c r="P9">
        <v>0</v>
      </c>
      <c r="Q9">
        <v>-0.4</v>
      </c>
      <c r="R9" t="s">
        <v>87</v>
      </c>
      <c r="S9" t="s">
        <v>4</v>
      </c>
      <c r="T9" t="s">
        <v>89</v>
      </c>
    </row>
    <row r="10" spans="1:20" ht="12">
      <c r="A10">
        <v>44197</v>
      </c>
      <c r="B10">
        <v>2008</v>
      </c>
      <c r="C10">
        <v>7</v>
      </c>
      <c r="D10">
        <v>27</v>
      </c>
      <c r="E10">
        <v>13.508</v>
      </c>
      <c r="F10">
        <v>9.76</v>
      </c>
      <c r="G10">
        <v>0.178</v>
      </c>
      <c r="H10">
        <v>9.1</v>
      </c>
      <c r="I10" s="1">
        <v>-109.2</v>
      </c>
      <c r="J10" s="1">
        <v>74</v>
      </c>
      <c r="K10">
        <v>178.9</v>
      </c>
      <c r="L10">
        <v>66.7</v>
      </c>
      <c r="M10">
        <v>0</v>
      </c>
      <c r="N10" t="s">
        <v>86</v>
      </c>
      <c r="O10">
        <v>-10.85</v>
      </c>
      <c r="P10">
        <v>0</v>
      </c>
      <c r="Q10">
        <v>-0.2</v>
      </c>
      <c r="R10" t="s">
        <v>87</v>
      </c>
      <c r="S10" t="s">
        <v>69</v>
      </c>
      <c r="T10" t="s">
        <v>88</v>
      </c>
    </row>
    <row r="11" spans="1:20" ht="12">
      <c r="A11">
        <v>44198</v>
      </c>
      <c r="B11">
        <v>2008</v>
      </c>
      <c r="C11">
        <v>7</v>
      </c>
      <c r="D11">
        <v>27</v>
      </c>
      <c r="E11">
        <v>13.575</v>
      </c>
      <c r="F11">
        <v>3.745</v>
      </c>
      <c r="G11">
        <v>0.085</v>
      </c>
      <c r="H11">
        <v>15.03</v>
      </c>
      <c r="I11" s="1">
        <v>-109.6</v>
      </c>
      <c r="J11" s="1">
        <v>71.1</v>
      </c>
      <c r="K11">
        <v>181.4</v>
      </c>
      <c r="L11">
        <v>66.7</v>
      </c>
      <c r="M11">
        <v>0</v>
      </c>
      <c r="N11" t="s">
        <v>86</v>
      </c>
      <c r="O11">
        <v>-10.85</v>
      </c>
      <c r="P11">
        <v>0</v>
      </c>
      <c r="Q11">
        <v>-0.05</v>
      </c>
      <c r="R11" t="s">
        <v>87</v>
      </c>
      <c r="S11" t="s">
        <v>69</v>
      </c>
      <c r="T11" t="s">
        <v>88</v>
      </c>
    </row>
    <row r="12" spans="1:20" ht="12">
      <c r="A12">
        <v>44199</v>
      </c>
      <c r="B12">
        <v>2008</v>
      </c>
      <c r="C12">
        <v>7</v>
      </c>
      <c r="D12">
        <v>27</v>
      </c>
      <c r="E12">
        <v>13.63</v>
      </c>
      <c r="F12">
        <v>16.927</v>
      </c>
      <c r="G12">
        <v>0.211</v>
      </c>
      <c r="H12">
        <v>8.61</v>
      </c>
      <c r="I12" s="1">
        <v>-109.9</v>
      </c>
      <c r="J12" s="1">
        <v>72.7</v>
      </c>
      <c r="K12">
        <v>183.5</v>
      </c>
      <c r="L12">
        <v>66.6</v>
      </c>
      <c r="M12">
        <v>0</v>
      </c>
      <c r="N12" t="s">
        <v>86</v>
      </c>
      <c r="O12">
        <v>-10.85</v>
      </c>
      <c r="P12">
        <v>0</v>
      </c>
      <c r="Q12">
        <v>-0.35</v>
      </c>
      <c r="R12" t="s">
        <v>87</v>
      </c>
      <c r="S12" t="s">
        <v>69</v>
      </c>
      <c r="T12" t="s">
        <v>88</v>
      </c>
    </row>
    <row r="13" spans="1:20" ht="12">
      <c r="A13">
        <v>44200</v>
      </c>
      <c r="B13">
        <v>2008</v>
      </c>
      <c r="C13">
        <v>7</v>
      </c>
      <c r="D13">
        <v>27</v>
      </c>
      <c r="E13">
        <v>13.688</v>
      </c>
      <c r="F13">
        <v>19.947</v>
      </c>
      <c r="G13">
        <v>0.173</v>
      </c>
      <c r="H13">
        <v>8.38</v>
      </c>
      <c r="I13" s="1">
        <v>-109.8</v>
      </c>
      <c r="J13" s="1">
        <v>72</v>
      </c>
      <c r="K13">
        <v>185.6</v>
      </c>
      <c r="L13">
        <v>66.6</v>
      </c>
      <c r="M13">
        <v>0</v>
      </c>
      <c r="N13" t="s">
        <v>86</v>
      </c>
      <c r="O13">
        <v>-10.85</v>
      </c>
      <c r="P13">
        <v>0</v>
      </c>
      <c r="Q13">
        <v>-0.5</v>
      </c>
      <c r="R13" t="s">
        <v>87</v>
      </c>
      <c r="S13" t="s">
        <v>69</v>
      </c>
      <c r="T13" t="s">
        <v>88</v>
      </c>
    </row>
    <row r="14" spans="1:20" ht="12">
      <c r="A14">
        <v>44201</v>
      </c>
      <c r="B14">
        <v>2008</v>
      </c>
      <c r="C14">
        <v>7</v>
      </c>
      <c r="D14">
        <v>27</v>
      </c>
      <c r="E14">
        <v>13.778</v>
      </c>
      <c r="F14">
        <v>18.1</v>
      </c>
      <c r="G14">
        <v>0.153</v>
      </c>
      <c r="H14">
        <v>8.07</v>
      </c>
      <c r="I14" s="1">
        <v>-109.8</v>
      </c>
      <c r="J14" s="1">
        <v>71.7</v>
      </c>
      <c r="K14">
        <v>188.9</v>
      </c>
      <c r="L14">
        <v>66.4</v>
      </c>
      <c r="M14">
        <v>0</v>
      </c>
      <c r="N14" t="s">
        <v>86</v>
      </c>
      <c r="O14">
        <v>-10.85</v>
      </c>
      <c r="P14">
        <v>0</v>
      </c>
      <c r="Q14">
        <v>-0.65</v>
      </c>
      <c r="R14" t="s">
        <v>87</v>
      </c>
      <c r="S14" t="s">
        <v>69</v>
      </c>
      <c r="T14" t="s">
        <v>88</v>
      </c>
    </row>
    <row r="15" spans="1:20" ht="12">
      <c r="A15">
        <v>44202</v>
      </c>
      <c r="B15">
        <v>2008</v>
      </c>
      <c r="C15">
        <v>7</v>
      </c>
      <c r="D15">
        <v>27</v>
      </c>
      <c r="E15">
        <v>13.838</v>
      </c>
      <c r="F15">
        <v>11.059</v>
      </c>
      <c r="G15">
        <v>0.205</v>
      </c>
      <c r="H15">
        <v>8.61</v>
      </c>
      <c r="I15" s="1">
        <v>-110.4</v>
      </c>
      <c r="J15" s="1">
        <v>71.2</v>
      </c>
      <c r="K15">
        <v>191.1</v>
      </c>
      <c r="L15">
        <v>66.3</v>
      </c>
      <c r="M15">
        <v>0</v>
      </c>
      <c r="N15" t="s">
        <v>86</v>
      </c>
      <c r="O15">
        <v>-10.85</v>
      </c>
      <c r="P15">
        <v>0</v>
      </c>
      <c r="Q15">
        <v>-0.8</v>
      </c>
      <c r="R15" t="s">
        <v>87</v>
      </c>
      <c r="S15" t="s">
        <v>4</v>
      </c>
      <c r="T15" t="s">
        <v>88</v>
      </c>
    </row>
    <row r="16" spans="1:20" ht="12">
      <c r="A16">
        <v>44203</v>
      </c>
      <c r="B16">
        <v>2008</v>
      </c>
      <c r="C16">
        <v>7</v>
      </c>
      <c r="D16">
        <v>27</v>
      </c>
      <c r="E16">
        <v>13.959</v>
      </c>
      <c r="F16">
        <v>0.263</v>
      </c>
      <c r="G16">
        <v>0.01</v>
      </c>
      <c r="H16">
        <v>7.94</v>
      </c>
      <c r="I16" s="1">
        <v>-101.6</v>
      </c>
      <c r="J16" s="1">
        <v>85.7</v>
      </c>
      <c r="K16">
        <v>58.7</v>
      </c>
      <c r="L16">
        <v>26.7</v>
      </c>
      <c r="M16">
        <v>0</v>
      </c>
      <c r="N16" t="s">
        <v>86</v>
      </c>
      <c r="O16">
        <v>-10.85</v>
      </c>
      <c r="P16">
        <v>0</v>
      </c>
      <c r="Q16">
        <v>-0.55</v>
      </c>
      <c r="R16" t="s">
        <v>87</v>
      </c>
      <c r="S16" t="s">
        <v>4</v>
      </c>
      <c r="T16" t="s">
        <v>3</v>
      </c>
    </row>
    <row r="17" spans="1:20" ht="12">
      <c r="A17">
        <v>44219</v>
      </c>
      <c r="B17">
        <v>2008</v>
      </c>
      <c r="C17">
        <v>7</v>
      </c>
      <c r="D17">
        <v>27</v>
      </c>
      <c r="E17">
        <v>15.815</v>
      </c>
      <c r="F17">
        <v>5.155</v>
      </c>
      <c r="G17">
        <v>0.073</v>
      </c>
      <c r="H17">
        <v>12.52</v>
      </c>
      <c r="I17" s="1">
        <v>-106.1</v>
      </c>
      <c r="J17" s="1">
        <v>86.3</v>
      </c>
      <c r="K17">
        <v>6.4</v>
      </c>
      <c r="L17">
        <v>47.5</v>
      </c>
      <c r="M17">
        <v>0</v>
      </c>
      <c r="N17" t="s">
        <v>86</v>
      </c>
      <c r="O17">
        <v>-10.85</v>
      </c>
      <c r="P17">
        <v>0</v>
      </c>
      <c r="Q17">
        <v>-0.55</v>
      </c>
      <c r="R17" t="s">
        <v>87</v>
      </c>
      <c r="S17" t="s">
        <v>4</v>
      </c>
      <c r="T17" t="s">
        <v>90</v>
      </c>
    </row>
    <row r="18" spans="1:20" ht="12">
      <c r="A18">
        <v>44220</v>
      </c>
      <c r="B18">
        <v>2008</v>
      </c>
      <c r="C18">
        <v>7</v>
      </c>
      <c r="D18">
        <v>27</v>
      </c>
      <c r="E18">
        <v>15.905</v>
      </c>
      <c r="F18">
        <v>4.971</v>
      </c>
      <c r="G18">
        <v>0.068</v>
      </c>
      <c r="H18">
        <v>13.03</v>
      </c>
      <c r="I18" s="1">
        <v>-106.2</v>
      </c>
      <c r="J18" s="1">
        <v>85.6</v>
      </c>
      <c r="K18">
        <v>5.5</v>
      </c>
      <c r="L18">
        <v>47.7</v>
      </c>
      <c r="M18">
        <v>0</v>
      </c>
      <c r="N18" t="s">
        <v>86</v>
      </c>
      <c r="O18">
        <v>-10.85</v>
      </c>
      <c r="P18">
        <v>0</v>
      </c>
      <c r="Q18">
        <v>-0.55</v>
      </c>
      <c r="R18" t="s">
        <v>87</v>
      </c>
      <c r="S18" t="s">
        <v>4</v>
      </c>
      <c r="T18" t="s">
        <v>90</v>
      </c>
    </row>
    <row r="19" spans="1:16" ht="12">
      <c r="A19"/>
      <c r="B19"/>
      <c r="C19"/>
      <c r="D19"/>
      <c r="E19"/>
      <c r="F19"/>
      <c r="G19"/>
      <c r="H19"/>
      <c r="K19"/>
      <c r="L19"/>
      <c r="M19"/>
      <c r="O19"/>
      <c r="P19"/>
    </row>
    <row r="20" spans="1:16" ht="12">
      <c r="A20"/>
      <c r="B20"/>
      <c r="C20"/>
      <c r="D20"/>
      <c r="E20"/>
      <c r="F20"/>
      <c r="G20"/>
      <c r="H20"/>
      <c r="K20"/>
      <c r="L20"/>
      <c r="M20"/>
      <c r="O20"/>
      <c r="P20"/>
    </row>
    <row r="21" spans="1:20" ht="12">
      <c r="A21">
        <v>43891</v>
      </c>
      <c r="B21">
        <v>2008</v>
      </c>
      <c r="C21">
        <v>7</v>
      </c>
      <c r="D21">
        <v>25</v>
      </c>
      <c r="E21">
        <v>15.374</v>
      </c>
      <c r="F21"/>
      <c r="H21">
        <v>13.4</v>
      </c>
      <c r="I21" s="1">
        <v>-107</v>
      </c>
      <c r="J21" s="1">
        <v>84.7</v>
      </c>
      <c r="K21">
        <v>11.9</v>
      </c>
      <c r="L21">
        <v>46.3</v>
      </c>
      <c r="M21">
        <v>0</v>
      </c>
      <c r="N21" t="s">
        <v>86</v>
      </c>
      <c r="O21">
        <v>-10.85</v>
      </c>
      <c r="P21">
        <v>0</v>
      </c>
      <c r="Q21">
        <v>-0.4</v>
      </c>
      <c r="R21" t="s">
        <v>87</v>
      </c>
      <c r="S21" t="s">
        <v>4</v>
      </c>
      <c r="T21" t="s">
        <v>90</v>
      </c>
    </row>
    <row r="22" spans="1:20" ht="12">
      <c r="A22">
        <v>43892</v>
      </c>
      <c r="B22">
        <v>2008</v>
      </c>
      <c r="C22">
        <v>7</v>
      </c>
      <c r="D22">
        <v>25</v>
      </c>
      <c r="E22">
        <v>15.49</v>
      </c>
      <c r="F22"/>
      <c r="H22">
        <v>14.46</v>
      </c>
      <c r="I22" s="1">
        <v>-108.8</v>
      </c>
      <c r="J22" s="1">
        <v>83.1</v>
      </c>
      <c r="K22">
        <v>10.8</v>
      </c>
      <c r="L22">
        <v>46.6</v>
      </c>
      <c r="M22">
        <v>0</v>
      </c>
      <c r="N22" t="s">
        <v>86</v>
      </c>
      <c r="O22">
        <v>-10.85</v>
      </c>
      <c r="P22">
        <v>0</v>
      </c>
      <c r="Q22">
        <v>-0.4</v>
      </c>
      <c r="R22" t="s">
        <v>87</v>
      </c>
      <c r="S22" t="s">
        <v>4</v>
      </c>
      <c r="T22" t="s">
        <v>90</v>
      </c>
    </row>
    <row r="23" spans="1:20" ht="12">
      <c r="A23">
        <v>43893</v>
      </c>
      <c r="B23">
        <v>2008</v>
      </c>
      <c r="C23">
        <v>7</v>
      </c>
      <c r="D23">
        <v>25</v>
      </c>
      <c r="E23">
        <v>15.606</v>
      </c>
      <c r="F23"/>
      <c r="G23"/>
      <c r="H23">
        <v>14.57</v>
      </c>
      <c r="I23" s="1">
        <v>-108.7</v>
      </c>
      <c r="J23" s="1">
        <v>83.7</v>
      </c>
      <c r="K23">
        <v>9.7</v>
      </c>
      <c r="L23">
        <v>46.9</v>
      </c>
      <c r="M23">
        <v>0</v>
      </c>
      <c r="N23" t="s">
        <v>86</v>
      </c>
      <c r="O23">
        <v>-10.85</v>
      </c>
      <c r="P23">
        <v>0</v>
      </c>
      <c r="Q23">
        <v>-0.4</v>
      </c>
      <c r="R23" t="s">
        <v>87</v>
      </c>
      <c r="S23" t="s">
        <v>4</v>
      </c>
      <c r="T23" t="s">
        <v>90</v>
      </c>
    </row>
    <row r="24" spans="1:20" ht="12">
      <c r="A24">
        <v>43894</v>
      </c>
      <c r="B24">
        <v>2008</v>
      </c>
      <c r="C24">
        <v>7</v>
      </c>
      <c r="D24">
        <v>25</v>
      </c>
      <c r="E24">
        <v>15.761</v>
      </c>
      <c r="F24"/>
      <c r="G24"/>
      <c r="H24"/>
      <c r="K24">
        <v>8.2</v>
      </c>
      <c r="L24">
        <v>47.2</v>
      </c>
      <c r="M24">
        <v>0</v>
      </c>
      <c r="N24" t="s">
        <v>86</v>
      </c>
      <c r="O24">
        <v>-10.85</v>
      </c>
      <c r="P24">
        <v>0</v>
      </c>
      <c r="Q24">
        <v>-0.4</v>
      </c>
      <c r="R24" t="s">
        <v>87</v>
      </c>
      <c r="S24" t="s">
        <v>4</v>
      </c>
      <c r="T24" t="s">
        <v>90</v>
      </c>
    </row>
    <row r="25" spans="1:20" ht="12">
      <c r="A25">
        <v>43895</v>
      </c>
      <c r="B25">
        <v>2008</v>
      </c>
      <c r="C25">
        <v>7</v>
      </c>
      <c r="D25">
        <v>25</v>
      </c>
      <c r="E25">
        <v>15.876</v>
      </c>
      <c r="F25"/>
      <c r="G25"/>
      <c r="H25"/>
      <c r="K25">
        <v>7</v>
      </c>
      <c r="L25">
        <v>47.4</v>
      </c>
      <c r="M25">
        <v>0</v>
      </c>
      <c r="N25" t="s">
        <v>86</v>
      </c>
      <c r="O25">
        <v>-10.85</v>
      </c>
      <c r="P25">
        <v>0</v>
      </c>
      <c r="Q25">
        <v>-0.4</v>
      </c>
      <c r="R25" t="s">
        <v>87</v>
      </c>
      <c r="S25" t="s">
        <v>4</v>
      </c>
      <c r="T25" t="s">
        <v>90</v>
      </c>
    </row>
    <row r="26" spans="1:20" ht="12">
      <c r="A26">
        <v>43896</v>
      </c>
      <c r="B26">
        <v>2008</v>
      </c>
      <c r="C26">
        <v>7</v>
      </c>
      <c r="D26">
        <v>25</v>
      </c>
      <c r="E26">
        <v>15.992</v>
      </c>
      <c r="F26"/>
      <c r="G26"/>
      <c r="H26"/>
      <c r="K26">
        <v>5.9</v>
      </c>
      <c r="L26">
        <v>47.6</v>
      </c>
      <c r="M26">
        <v>0</v>
      </c>
      <c r="N26" t="s">
        <v>86</v>
      </c>
      <c r="O26">
        <v>-10.85</v>
      </c>
      <c r="P26">
        <v>0</v>
      </c>
      <c r="Q26">
        <v>-0.4</v>
      </c>
      <c r="R26" t="s">
        <v>87</v>
      </c>
      <c r="S26" t="s">
        <v>4</v>
      </c>
      <c r="T26" t="s">
        <v>90</v>
      </c>
    </row>
    <row r="27" spans="1:20" ht="12">
      <c r="A27">
        <v>43897</v>
      </c>
      <c r="B27">
        <v>2008</v>
      </c>
      <c r="C27">
        <v>7</v>
      </c>
      <c r="D27">
        <v>25</v>
      </c>
      <c r="E27">
        <v>16.106</v>
      </c>
      <c r="F27"/>
      <c r="G27"/>
      <c r="H27"/>
      <c r="K27">
        <v>4.7</v>
      </c>
      <c r="L27">
        <v>47.8</v>
      </c>
      <c r="M27">
        <v>0</v>
      </c>
      <c r="N27" t="s">
        <v>86</v>
      </c>
      <c r="O27">
        <v>-10.85</v>
      </c>
      <c r="P27">
        <v>0</v>
      </c>
      <c r="Q27">
        <v>-0.4</v>
      </c>
      <c r="R27" t="s">
        <v>87</v>
      </c>
      <c r="S27" t="s">
        <v>4</v>
      </c>
      <c r="T27" t="s">
        <v>90</v>
      </c>
    </row>
    <row r="28" spans="1:20" ht="12">
      <c r="A28">
        <v>43900</v>
      </c>
      <c r="B28">
        <v>2008</v>
      </c>
      <c r="C28">
        <v>7</v>
      </c>
      <c r="D28">
        <v>25</v>
      </c>
      <c r="E28">
        <v>16.672</v>
      </c>
      <c r="F28"/>
      <c r="G28"/>
      <c r="H28"/>
      <c r="K28">
        <v>210.8</v>
      </c>
      <c r="L28">
        <v>38.5</v>
      </c>
      <c r="M28">
        <v>0</v>
      </c>
      <c r="N28" t="s">
        <v>86</v>
      </c>
      <c r="O28">
        <v>-10.85</v>
      </c>
      <c r="P28">
        <v>0</v>
      </c>
      <c r="Q28">
        <v>-0.4</v>
      </c>
      <c r="R28" t="s">
        <v>87</v>
      </c>
      <c r="S28" t="s">
        <v>4</v>
      </c>
      <c r="T28" t="s">
        <v>95</v>
      </c>
    </row>
    <row r="29" spans="1:20" ht="12">
      <c r="A29">
        <v>43901</v>
      </c>
      <c r="B29">
        <v>2008</v>
      </c>
      <c r="C29">
        <v>7</v>
      </c>
      <c r="D29">
        <v>25</v>
      </c>
      <c r="E29">
        <v>16.788</v>
      </c>
      <c r="F29"/>
      <c r="G29"/>
      <c r="H29"/>
      <c r="K29">
        <v>212.5</v>
      </c>
      <c r="L29">
        <v>37.6</v>
      </c>
      <c r="M29">
        <v>0</v>
      </c>
      <c r="N29" t="s">
        <v>86</v>
      </c>
      <c r="O29">
        <v>-10.85</v>
      </c>
      <c r="P29">
        <v>0</v>
      </c>
      <c r="Q29">
        <v>-0.4</v>
      </c>
      <c r="R29" t="s">
        <v>87</v>
      </c>
      <c r="S29" t="s">
        <v>4</v>
      </c>
      <c r="T29" t="s">
        <v>95</v>
      </c>
    </row>
    <row r="30" spans="1:20" ht="12">
      <c r="A30">
        <v>43902</v>
      </c>
      <c r="B30">
        <v>2008</v>
      </c>
      <c r="C30">
        <v>7</v>
      </c>
      <c r="D30">
        <v>25</v>
      </c>
      <c r="E30">
        <v>16.902</v>
      </c>
      <c r="F30"/>
      <c r="G30"/>
      <c r="H30"/>
      <c r="K30">
        <v>214.1</v>
      </c>
      <c r="L30">
        <v>36.7</v>
      </c>
      <c r="M30">
        <v>0</v>
      </c>
      <c r="N30" t="s">
        <v>86</v>
      </c>
      <c r="O30">
        <v>-10.85</v>
      </c>
      <c r="P30">
        <v>0</v>
      </c>
      <c r="Q30">
        <v>-0.4</v>
      </c>
      <c r="R30" t="s">
        <v>87</v>
      </c>
      <c r="S30" t="s">
        <v>4</v>
      </c>
      <c r="T30" t="s">
        <v>95</v>
      </c>
    </row>
    <row r="31" spans="1:20" ht="12">
      <c r="A31">
        <v>43903</v>
      </c>
      <c r="B31">
        <v>2008</v>
      </c>
      <c r="C31">
        <v>7</v>
      </c>
      <c r="D31">
        <v>25</v>
      </c>
      <c r="E31">
        <v>17.018</v>
      </c>
      <c r="F31"/>
      <c r="G31"/>
      <c r="H31"/>
      <c r="K31">
        <v>215.7</v>
      </c>
      <c r="L31">
        <v>35.8</v>
      </c>
      <c r="M31">
        <v>0</v>
      </c>
      <c r="N31" t="s">
        <v>86</v>
      </c>
      <c r="O31">
        <v>-10.85</v>
      </c>
      <c r="P31">
        <v>0</v>
      </c>
      <c r="Q31">
        <v>-0.4</v>
      </c>
      <c r="R31" t="s">
        <v>87</v>
      </c>
      <c r="S31" t="s">
        <v>4</v>
      </c>
      <c r="T31" t="s">
        <v>95</v>
      </c>
    </row>
    <row r="32" spans="1:20" ht="12">
      <c r="A32">
        <v>43904</v>
      </c>
      <c r="B32">
        <v>2008</v>
      </c>
      <c r="C32">
        <v>7</v>
      </c>
      <c r="D32">
        <v>25</v>
      </c>
      <c r="E32">
        <v>17.143</v>
      </c>
      <c r="F32"/>
      <c r="G32"/>
      <c r="H32"/>
      <c r="K32">
        <v>217.3</v>
      </c>
      <c r="L32">
        <v>34.8</v>
      </c>
      <c r="M32">
        <v>0</v>
      </c>
      <c r="N32" t="s">
        <v>86</v>
      </c>
      <c r="O32">
        <v>-10.85</v>
      </c>
      <c r="P32">
        <v>0</v>
      </c>
      <c r="Q32">
        <v>-0.4</v>
      </c>
      <c r="R32" t="s">
        <v>87</v>
      </c>
      <c r="S32" t="s">
        <v>4</v>
      </c>
      <c r="T32" t="s">
        <v>95</v>
      </c>
    </row>
    <row r="33" spans="1:20" ht="12">
      <c r="A33">
        <v>43905</v>
      </c>
      <c r="B33">
        <v>2008</v>
      </c>
      <c r="C33">
        <v>7</v>
      </c>
      <c r="D33">
        <v>25</v>
      </c>
      <c r="E33">
        <v>17.257</v>
      </c>
      <c r="F33"/>
      <c r="G33"/>
      <c r="H33"/>
      <c r="K33">
        <v>218.7</v>
      </c>
      <c r="L33">
        <v>33.8</v>
      </c>
      <c r="M33">
        <v>0</v>
      </c>
      <c r="N33" t="s">
        <v>86</v>
      </c>
      <c r="O33">
        <v>-10.85</v>
      </c>
      <c r="P33">
        <v>0</v>
      </c>
      <c r="Q33">
        <v>-0.4</v>
      </c>
      <c r="R33" t="s">
        <v>87</v>
      </c>
      <c r="S33" t="s">
        <v>4</v>
      </c>
      <c r="T33" t="s">
        <v>95</v>
      </c>
    </row>
    <row r="34" spans="1:20" ht="12">
      <c r="A34">
        <v>44205</v>
      </c>
      <c r="B34">
        <v>2008</v>
      </c>
      <c r="C34">
        <v>7</v>
      </c>
      <c r="D34">
        <v>27</v>
      </c>
      <c r="E34">
        <v>14.178</v>
      </c>
      <c r="F34"/>
      <c r="G34"/>
      <c r="H34"/>
      <c r="K34">
        <v>20.4</v>
      </c>
      <c r="L34">
        <v>42</v>
      </c>
      <c r="M34">
        <v>0</v>
      </c>
      <c r="N34" t="s">
        <v>86</v>
      </c>
      <c r="O34">
        <v>-10.85</v>
      </c>
      <c r="P34">
        <v>0</v>
      </c>
      <c r="Q34">
        <v>-0.55</v>
      </c>
      <c r="R34" t="s">
        <v>87</v>
      </c>
      <c r="S34" t="s">
        <v>4</v>
      </c>
      <c r="T34" t="s">
        <v>90</v>
      </c>
    </row>
    <row r="35" spans="1:20" ht="12">
      <c r="A35">
        <v>44206</v>
      </c>
      <c r="B35">
        <v>2008</v>
      </c>
      <c r="C35">
        <v>7</v>
      </c>
      <c r="D35">
        <v>27</v>
      </c>
      <c r="E35">
        <v>14.294</v>
      </c>
      <c r="F35"/>
      <c r="G35"/>
      <c r="H35">
        <v>14.58</v>
      </c>
      <c r="I35" s="1">
        <v>-103.7</v>
      </c>
      <c r="J35" s="1">
        <v>85.1</v>
      </c>
      <c r="K35">
        <v>19.6</v>
      </c>
      <c r="L35">
        <v>42.6</v>
      </c>
      <c r="M35">
        <v>0</v>
      </c>
      <c r="N35" t="s">
        <v>86</v>
      </c>
      <c r="O35">
        <v>-10.85</v>
      </c>
      <c r="P35">
        <v>0</v>
      </c>
      <c r="Q35">
        <v>-0.55</v>
      </c>
      <c r="R35" t="s">
        <v>87</v>
      </c>
      <c r="S35" t="s">
        <v>4</v>
      </c>
      <c r="T35" t="s">
        <v>90</v>
      </c>
    </row>
    <row r="36" spans="1:20" ht="12">
      <c r="A36">
        <v>44207</v>
      </c>
      <c r="B36">
        <v>2008</v>
      </c>
      <c r="C36">
        <v>7</v>
      </c>
      <c r="D36">
        <v>27</v>
      </c>
      <c r="E36">
        <v>14.41</v>
      </c>
      <c r="F36"/>
      <c r="G36"/>
      <c r="H36">
        <v>14.65</v>
      </c>
      <c r="I36" s="1">
        <v>-104.6</v>
      </c>
      <c r="J36" s="1">
        <v>86.4</v>
      </c>
      <c r="K36">
        <v>18.8</v>
      </c>
      <c r="L36">
        <v>43.1</v>
      </c>
      <c r="M36">
        <v>0</v>
      </c>
      <c r="N36" t="s">
        <v>86</v>
      </c>
      <c r="O36">
        <v>-10.85</v>
      </c>
      <c r="P36">
        <v>0</v>
      </c>
      <c r="Q36">
        <v>-0.55</v>
      </c>
      <c r="R36" t="s">
        <v>87</v>
      </c>
      <c r="S36" t="s">
        <v>4</v>
      </c>
      <c r="T36" t="s">
        <v>90</v>
      </c>
    </row>
    <row r="37" spans="1:20" ht="12">
      <c r="A37">
        <v>44208</v>
      </c>
      <c r="B37">
        <v>2008</v>
      </c>
      <c r="C37">
        <v>7</v>
      </c>
      <c r="D37">
        <v>27</v>
      </c>
      <c r="E37">
        <v>14.526</v>
      </c>
      <c r="F37"/>
      <c r="G37"/>
      <c r="H37"/>
      <c r="K37">
        <v>17.9</v>
      </c>
      <c r="L37">
        <v>43.6</v>
      </c>
      <c r="M37">
        <v>0</v>
      </c>
      <c r="N37" t="s">
        <v>86</v>
      </c>
      <c r="O37">
        <v>-10.85</v>
      </c>
      <c r="P37">
        <v>0</v>
      </c>
      <c r="Q37">
        <v>-0.55</v>
      </c>
      <c r="R37" t="s">
        <v>87</v>
      </c>
      <c r="S37" t="s">
        <v>4</v>
      </c>
      <c r="T37" t="s">
        <v>90</v>
      </c>
    </row>
    <row r="38" spans="1:20" ht="12">
      <c r="A38">
        <v>44209</v>
      </c>
      <c r="B38">
        <v>2008</v>
      </c>
      <c r="C38">
        <v>7</v>
      </c>
      <c r="D38">
        <v>27</v>
      </c>
      <c r="E38">
        <v>14.654</v>
      </c>
      <c r="F38"/>
      <c r="G38"/>
      <c r="H38"/>
      <c r="K38">
        <v>17</v>
      </c>
      <c r="L38">
        <v>44.2</v>
      </c>
      <c r="M38">
        <v>0</v>
      </c>
      <c r="N38" t="s">
        <v>86</v>
      </c>
      <c r="O38">
        <v>-10.85</v>
      </c>
      <c r="P38">
        <v>0</v>
      </c>
      <c r="Q38">
        <v>-0.55</v>
      </c>
      <c r="R38" t="s">
        <v>87</v>
      </c>
      <c r="S38" t="s">
        <v>4</v>
      </c>
      <c r="T38" t="s">
        <v>90</v>
      </c>
    </row>
    <row r="39" spans="1:20" ht="12">
      <c r="A39">
        <v>44210</v>
      </c>
      <c r="B39">
        <v>2008</v>
      </c>
      <c r="C39">
        <v>7</v>
      </c>
      <c r="D39">
        <v>27</v>
      </c>
      <c r="E39">
        <v>14.77</v>
      </c>
      <c r="F39"/>
      <c r="G39"/>
      <c r="H39"/>
      <c r="K39">
        <v>16</v>
      </c>
      <c r="L39">
        <v>44.7</v>
      </c>
      <c r="M39">
        <v>0</v>
      </c>
      <c r="N39" t="s">
        <v>86</v>
      </c>
      <c r="O39">
        <v>-10.85</v>
      </c>
      <c r="P39">
        <v>0</v>
      </c>
      <c r="Q39">
        <v>-0.55</v>
      </c>
      <c r="R39" t="s">
        <v>87</v>
      </c>
      <c r="S39" t="s">
        <v>4</v>
      </c>
      <c r="T39" t="s">
        <v>90</v>
      </c>
    </row>
    <row r="40" spans="1:20" ht="12">
      <c r="A40">
        <v>44211</v>
      </c>
      <c r="B40">
        <v>2008</v>
      </c>
      <c r="C40">
        <v>7</v>
      </c>
      <c r="D40">
        <v>27</v>
      </c>
      <c r="E40">
        <v>14.886</v>
      </c>
      <c r="F40"/>
      <c r="G40"/>
      <c r="H40"/>
      <c r="K40">
        <v>15.1</v>
      </c>
      <c r="L40">
        <v>45.1</v>
      </c>
      <c r="M40">
        <v>0</v>
      </c>
      <c r="N40" t="s">
        <v>86</v>
      </c>
      <c r="O40">
        <v>-10.85</v>
      </c>
      <c r="P40">
        <v>0</v>
      </c>
      <c r="Q40">
        <v>-0.55</v>
      </c>
      <c r="R40" t="s">
        <v>87</v>
      </c>
      <c r="S40" t="s">
        <v>4</v>
      </c>
      <c r="T40" t="s">
        <v>90</v>
      </c>
    </row>
    <row r="41" spans="1:20" ht="12">
      <c r="A41">
        <v>44212</v>
      </c>
      <c r="B41">
        <v>2008</v>
      </c>
      <c r="C41">
        <v>7</v>
      </c>
      <c r="D41">
        <v>27</v>
      </c>
      <c r="E41">
        <v>15.002</v>
      </c>
      <c r="F41"/>
      <c r="G41"/>
      <c r="H41"/>
      <c r="K41">
        <v>14.1</v>
      </c>
      <c r="L41">
        <v>45.5</v>
      </c>
      <c r="M41">
        <v>0</v>
      </c>
      <c r="N41" t="s">
        <v>86</v>
      </c>
      <c r="O41">
        <v>-10.85</v>
      </c>
      <c r="P41">
        <v>0</v>
      </c>
      <c r="Q41">
        <v>-0.55</v>
      </c>
      <c r="R41" t="s">
        <v>87</v>
      </c>
      <c r="S41" t="s">
        <v>4</v>
      </c>
      <c r="T41" t="s">
        <v>90</v>
      </c>
    </row>
    <row r="42" spans="1:20" ht="12">
      <c r="A42">
        <v>44214</v>
      </c>
      <c r="B42">
        <v>2008</v>
      </c>
      <c r="C42">
        <v>7</v>
      </c>
      <c r="D42">
        <v>27</v>
      </c>
      <c r="E42">
        <v>15.244</v>
      </c>
      <c r="F42"/>
      <c r="G42"/>
      <c r="H42"/>
      <c r="K42">
        <v>11.9</v>
      </c>
      <c r="L42">
        <v>46.3</v>
      </c>
      <c r="M42">
        <v>0</v>
      </c>
      <c r="N42" t="s">
        <v>86</v>
      </c>
      <c r="O42">
        <v>-10.85</v>
      </c>
      <c r="P42">
        <v>0</v>
      </c>
      <c r="Q42">
        <v>-0.55</v>
      </c>
      <c r="R42" t="s">
        <v>87</v>
      </c>
      <c r="S42" t="s">
        <v>4</v>
      </c>
      <c r="T42" t="s">
        <v>90</v>
      </c>
    </row>
    <row r="43" spans="1:20" ht="12">
      <c r="A43">
        <v>44215</v>
      </c>
      <c r="B43">
        <v>2008</v>
      </c>
      <c r="C43">
        <v>7</v>
      </c>
      <c r="D43">
        <v>27</v>
      </c>
      <c r="E43">
        <v>15.36</v>
      </c>
      <c r="F43"/>
      <c r="G43"/>
      <c r="H43"/>
      <c r="K43">
        <v>10.8</v>
      </c>
      <c r="L43">
        <v>46.6</v>
      </c>
      <c r="M43">
        <v>0</v>
      </c>
      <c r="N43" t="s">
        <v>86</v>
      </c>
      <c r="O43">
        <v>-10.85</v>
      </c>
      <c r="P43">
        <v>0</v>
      </c>
      <c r="Q43">
        <v>-0.55</v>
      </c>
      <c r="R43" t="s">
        <v>87</v>
      </c>
      <c r="S43" t="s">
        <v>4</v>
      </c>
      <c r="T43" t="s">
        <v>90</v>
      </c>
    </row>
    <row r="44" spans="1:20" ht="12">
      <c r="A44">
        <v>44216</v>
      </c>
      <c r="B44">
        <v>2008</v>
      </c>
      <c r="C44">
        <v>7</v>
      </c>
      <c r="D44">
        <v>27</v>
      </c>
      <c r="E44">
        <v>15.476</v>
      </c>
      <c r="F44"/>
      <c r="G44"/>
      <c r="H44"/>
      <c r="K44">
        <v>9.7</v>
      </c>
      <c r="L44">
        <v>46.9</v>
      </c>
      <c r="M44">
        <v>0</v>
      </c>
      <c r="N44" t="s">
        <v>86</v>
      </c>
      <c r="O44">
        <v>-10.85</v>
      </c>
      <c r="P44">
        <v>0</v>
      </c>
      <c r="Q44">
        <v>-0.55</v>
      </c>
      <c r="R44" t="s">
        <v>87</v>
      </c>
      <c r="S44" t="s">
        <v>4</v>
      </c>
      <c r="T44" t="s">
        <v>90</v>
      </c>
    </row>
    <row r="45" spans="1:20" ht="12">
      <c r="A45">
        <v>44217</v>
      </c>
      <c r="B45">
        <v>2008</v>
      </c>
      <c r="C45">
        <v>7</v>
      </c>
      <c r="D45">
        <v>27</v>
      </c>
      <c r="E45">
        <v>15.59</v>
      </c>
      <c r="F45"/>
      <c r="G45"/>
      <c r="H45"/>
      <c r="K45">
        <v>8.6</v>
      </c>
      <c r="L45">
        <v>47.1</v>
      </c>
      <c r="M45">
        <v>0</v>
      </c>
      <c r="N45" t="s">
        <v>86</v>
      </c>
      <c r="O45">
        <v>-10.85</v>
      </c>
      <c r="P45">
        <v>0</v>
      </c>
      <c r="Q45">
        <v>-0.55</v>
      </c>
      <c r="R45" t="s">
        <v>87</v>
      </c>
      <c r="S45" t="s">
        <v>4</v>
      </c>
      <c r="T45" t="s">
        <v>90</v>
      </c>
    </row>
    <row r="46" spans="1:20" ht="12">
      <c r="A46">
        <v>44222</v>
      </c>
      <c r="B46">
        <v>2008</v>
      </c>
      <c r="C46">
        <v>7</v>
      </c>
      <c r="D46">
        <v>27</v>
      </c>
      <c r="E46">
        <v>16.09</v>
      </c>
      <c r="F46"/>
      <c r="G46"/>
      <c r="H46"/>
      <c r="K46">
        <v>3.5</v>
      </c>
      <c r="L46">
        <v>47.9</v>
      </c>
      <c r="M46">
        <v>0</v>
      </c>
      <c r="N46" t="s">
        <v>86</v>
      </c>
      <c r="O46">
        <v>-10.85</v>
      </c>
      <c r="P46">
        <v>0</v>
      </c>
      <c r="Q46">
        <v>-0.55</v>
      </c>
      <c r="R46" t="s">
        <v>87</v>
      </c>
      <c r="S46" t="s">
        <v>4</v>
      </c>
      <c r="T46" t="s">
        <v>90</v>
      </c>
    </row>
    <row r="47" spans="1:20" ht="12">
      <c r="A47">
        <v>44223</v>
      </c>
      <c r="B47">
        <v>2008</v>
      </c>
      <c r="C47">
        <v>7</v>
      </c>
      <c r="D47">
        <v>27</v>
      </c>
      <c r="E47">
        <v>16.206</v>
      </c>
      <c r="F47"/>
      <c r="G47"/>
      <c r="H47"/>
      <c r="K47">
        <v>2.3</v>
      </c>
      <c r="L47">
        <v>48</v>
      </c>
      <c r="M47">
        <v>0</v>
      </c>
      <c r="N47" t="s">
        <v>86</v>
      </c>
      <c r="O47">
        <v>-10.85</v>
      </c>
      <c r="P47">
        <v>0</v>
      </c>
      <c r="Q47">
        <v>-0.55</v>
      </c>
      <c r="R47" t="s">
        <v>87</v>
      </c>
      <c r="S47" t="s">
        <v>4</v>
      </c>
      <c r="T47" t="s">
        <v>90</v>
      </c>
    </row>
    <row r="48" spans="1:20" ht="12">
      <c r="A48">
        <v>44224</v>
      </c>
      <c r="B48">
        <v>2008</v>
      </c>
      <c r="C48">
        <v>7</v>
      </c>
      <c r="D48">
        <v>27</v>
      </c>
      <c r="E48">
        <v>16.322</v>
      </c>
      <c r="F48"/>
      <c r="G48"/>
      <c r="H48"/>
      <c r="K48">
        <v>1.1</v>
      </c>
      <c r="L48">
        <v>48</v>
      </c>
      <c r="M48">
        <v>0</v>
      </c>
      <c r="N48" t="s">
        <v>86</v>
      </c>
      <c r="O48">
        <v>-10.85</v>
      </c>
      <c r="P48">
        <v>0</v>
      </c>
      <c r="Q48">
        <v>-0.55</v>
      </c>
      <c r="R48" t="s">
        <v>87</v>
      </c>
      <c r="S48" t="s">
        <v>4</v>
      </c>
      <c r="T48" t="s">
        <v>90</v>
      </c>
    </row>
    <row r="49" spans="1:20" ht="12">
      <c r="A49">
        <v>44225</v>
      </c>
      <c r="B49">
        <v>2008</v>
      </c>
      <c r="C49">
        <v>7</v>
      </c>
      <c r="D49">
        <v>27</v>
      </c>
      <c r="E49">
        <v>16.438</v>
      </c>
      <c r="F49"/>
      <c r="G49"/>
      <c r="H49"/>
      <c r="K49">
        <v>-0.1</v>
      </c>
      <c r="L49">
        <v>48</v>
      </c>
      <c r="M49">
        <v>0</v>
      </c>
      <c r="N49" t="s">
        <v>86</v>
      </c>
      <c r="O49">
        <v>-10.85</v>
      </c>
      <c r="P49">
        <v>0</v>
      </c>
      <c r="Q49">
        <v>-0.55</v>
      </c>
      <c r="R49" t="s">
        <v>87</v>
      </c>
      <c r="S49" t="s">
        <v>4</v>
      </c>
      <c r="T49" t="s">
        <v>90</v>
      </c>
    </row>
    <row r="50" spans="1:20" ht="12">
      <c r="A50">
        <v>44228</v>
      </c>
      <c r="B50">
        <v>2008</v>
      </c>
      <c r="C50">
        <v>7</v>
      </c>
      <c r="D50">
        <v>27</v>
      </c>
      <c r="E50">
        <v>16.858</v>
      </c>
      <c r="F50"/>
      <c r="G50"/>
      <c r="H50"/>
      <c r="K50">
        <v>215.3</v>
      </c>
      <c r="L50">
        <v>36</v>
      </c>
      <c r="M50">
        <v>0</v>
      </c>
      <c r="N50" t="s">
        <v>86</v>
      </c>
      <c r="O50">
        <v>-10.85</v>
      </c>
      <c r="P50">
        <v>0</v>
      </c>
      <c r="Q50">
        <v>-0.55</v>
      </c>
      <c r="R50" t="s">
        <v>87</v>
      </c>
      <c r="S50" t="s">
        <v>4</v>
      </c>
      <c r="T50" t="s">
        <v>95</v>
      </c>
    </row>
    <row r="51" spans="1:20" ht="12">
      <c r="A51">
        <v>44229</v>
      </c>
      <c r="B51">
        <v>2008</v>
      </c>
      <c r="C51">
        <v>7</v>
      </c>
      <c r="D51">
        <v>27</v>
      </c>
      <c r="E51">
        <v>16.974</v>
      </c>
      <c r="F51"/>
      <c r="G51"/>
      <c r="H51"/>
      <c r="K51">
        <v>216.8</v>
      </c>
      <c r="L51">
        <v>35.1</v>
      </c>
      <c r="M51">
        <v>0</v>
      </c>
      <c r="N51" t="s">
        <v>86</v>
      </c>
      <c r="O51">
        <v>-10.85</v>
      </c>
      <c r="P51">
        <v>0</v>
      </c>
      <c r="Q51">
        <v>-0.55</v>
      </c>
      <c r="R51" t="s">
        <v>87</v>
      </c>
      <c r="S51" t="s">
        <v>4</v>
      </c>
      <c r="T51" t="s">
        <v>95</v>
      </c>
    </row>
    <row r="52" spans="1:20" ht="12">
      <c r="A52">
        <v>44230</v>
      </c>
      <c r="B52">
        <v>2008</v>
      </c>
      <c r="C52">
        <v>7</v>
      </c>
      <c r="D52">
        <v>27</v>
      </c>
      <c r="E52">
        <v>17.088</v>
      </c>
      <c r="F52"/>
      <c r="G52"/>
      <c r="H52"/>
      <c r="K52">
        <v>218.3</v>
      </c>
      <c r="L52">
        <v>34.1</v>
      </c>
      <c r="M52">
        <v>0</v>
      </c>
      <c r="N52" t="s">
        <v>86</v>
      </c>
      <c r="O52">
        <v>-10.85</v>
      </c>
      <c r="P52">
        <v>0</v>
      </c>
      <c r="Q52">
        <v>-0.55</v>
      </c>
      <c r="R52" t="s">
        <v>87</v>
      </c>
      <c r="S52" t="s">
        <v>4</v>
      </c>
      <c r="T52" t="s">
        <v>95</v>
      </c>
    </row>
    <row r="53" spans="1:20" ht="12">
      <c r="A53">
        <v>44231</v>
      </c>
      <c r="B53">
        <v>2008</v>
      </c>
      <c r="C53">
        <v>7</v>
      </c>
      <c r="D53">
        <v>27</v>
      </c>
      <c r="E53">
        <v>17.21</v>
      </c>
      <c r="F53"/>
      <c r="G53"/>
      <c r="H53"/>
      <c r="K53">
        <v>219.8</v>
      </c>
      <c r="L53">
        <v>33</v>
      </c>
      <c r="M53">
        <v>0</v>
      </c>
      <c r="N53" t="s">
        <v>86</v>
      </c>
      <c r="O53">
        <v>-10.85</v>
      </c>
      <c r="P53">
        <v>0</v>
      </c>
      <c r="Q53">
        <v>-0.55</v>
      </c>
      <c r="R53" t="s">
        <v>87</v>
      </c>
      <c r="S53" t="s">
        <v>4</v>
      </c>
      <c r="T53" t="s">
        <v>95</v>
      </c>
    </row>
    <row r="54" spans="1:20" ht="12">
      <c r="A54">
        <v>44232</v>
      </c>
      <c r="B54">
        <v>2008</v>
      </c>
      <c r="C54">
        <v>7</v>
      </c>
      <c r="D54">
        <v>27</v>
      </c>
      <c r="E54">
        <v>17.326</v>
      </c>
      <c r="F54"/>
      <c r="G54"/>
      <c r="H54"/>
      <c r="K54">
        <v>221.2</v>
      </c>
      <c r="L54">
        <v>32</v>
      </c>
      <c r="M54">
        <v>0</v>
      </c>
      <c r="N54" t="s">
        <v>86</v>
      </c>
      <c r="O54">
        <v>-10.85</v>
      </c>
      <c r="P54">
        <v>0</v>
      </c>
      <c r="Q54">
        <v>-0.55</v>
      </c>
      <c r="R54" t="s">
        <v>87</v>
      </c>
      <c r="S54" t="s">
        <v>4</v>
      </c>
      <c r="T54" t="s">
        <v>95</v>
      </c>
    </row>
    <row r="55" spans="1:16" ht="12">
      <c r="A55"/>
      <c r="B55"/>
      <c r="C55"/>
      <c r="D55"/>
      <c r="E55"/>
      <c r="F55"/>
      <c r="G55"/>
      <c r="H55"/>
      <c r="K55"/>
      <c r="L55"/>
      <c r="M55"/>
      <c r="O55"/>
      <c r="P55"/>
    </row>
    <row r="56" spans="1:16" ht="12">
      <c r="A56"/>
      <c r="B56"/>
      <c r="C56"/>
      <c r="D56"/>
      <c r="E56"/>
      <c r="F56"/>
      <c r="G56"/>
      <c r="H56"/>
      <c r="K56"/>
      <c r="L56"/>
      <c r="M56"/>
      <c r="O56"/>
      <c r="P56"/>
    </row>
    <row r="78" spans="1:16" ht="12">
      <c r="A78"/>
      <c r="B78"/>
      <c r="C78"/>
      <c r="D78"/>
      <c r="E78"/>
      <c r="F78"/>
      <c r="G78"/>
      <c r="H78"/>
      <c r="K78"/>
      <c r="L78"/>
      <c r="M78"/>
      <c r="O78"/>
      <c r="P78"/>
    </row>
    <row r="79" spans="1:16" ht="12">
      <c r="A79"/>
      <c r="B79"/>
      <c r="C79"/>
      <c r="D79"/>
      <c r="E79"/>
      <c r="F79"/>
      <c r="G79"/>
      <c r="H79"/>
      <c r="K79"/>
      <c r="L79"/>
      <c r="M79"/>
      <c r="O79"/>
      <c r="P79"/>
    </row>
    <row r="80" spans="1:16" ht="12">
      <c r="A80"/>
      <c r="B80"/>
      <c r="C80"/>
      <c r="D80"/>
      <c r="E80"/>
      <c r="F80"/>
      <c r="G80"/>
      <c r="H80"/>
      <c r="K80"/>
      <c r="L80"/>
      <c r="M80"/>
      <c r="O80"/>
      <c r="P80"/>
    </row>
    <row r="81" spans="1:16" ht="12">
      <c r="A81"/>
      <c r="B81"/>
      <c r="C81"/>
      <c r="D81"/>
      <c r="E81"/>
      <c r="F81"/>
      <c r="G81"/>
      <c r="H81"/>
      <c r="K81"/>
      <c r="L81"/>
      <c r="M81"/>
      <c r="O81"/>
      <c r="P81"/>
    </row>
    <row r="82" spans="1:16" ht="12">
      <c r="A82"/>
      <c r="B82"/>
      <c r="C82"/>
      <c r="D82"/>
      <c r="E82"/>
      <c r="F82"/>
      <c r="G82"/>
      <c r="H82"/>
      <c r="K82"/>
      <c r="L82"/>
      <c r="M82"/>
      <c r="O82"/>
      <c r="P82"/>
    </row>
    <row r="83" spans="1:16" ht="12">
      <c r="A83"/>
      <c r="B83"/>
      <c r="C83"/>
      <c r="D83"/>
      <c r="E83"/>
      <c r="F83"/>
      <c r="G83"/>
      <c r="H83"/>
      <c r="K83"/>
      <c r="L83"/>
      <c r="M83"/>
      <c r="O83"/>
      <c r="P83"/>
    </row>
    <row r="84" spans="1:16" ht="12">
      <c r="A84"/>
      <c r="B84"/>
      <c r="C84"/>
      <c r="D84"/>
      <c r="E84"/>
      <c r="F84"/>
      <c r="G84"/>
      <c r="H84"/>
      <c r="K84"/>
      <c r="L84"/>
      <c r="M84"/>
      <c r="O84"/>
      <c r="P84"/>
    </row>
    <row r="85" spans="1:16" ht="12">
      <c r="A85"/>
      <c r="B85"/>
      <c r="C85"/>
      <c r="D85"/>
      <c r="E85"/>
      <c r="F85"/>
      <c r="G85"/>
      <c r="H85"/>
      <c r="K85"/>
      <c r="L85"/>
      <c r="M85"/>
      <c r="O85"/>
      <c r="P85"/>
    </row>
    <row r="86" spans="1:16" ht="12">
      <c r="A86"/>
      <c r="B86"/>
      <c r="C86"/>
      <c r="D86"/>
      <c r="E86"/>
      <c r="F86"/>
      <c r="G86"/>
      <c r="H86"/>
      <c r="K86"/>
      <c r="L86"/>
      <c r="M86"/>
      <c r="O86"/>
      <c r="P86"/>
    </row>
    <row r="87" spans="1:16" ht="12">
      <c r="A87"/>
      <c r="B87"/>
      <c r="C87"/>
      <c r="D87"/>
      <c r="E87"/>
      <c r="F87"/>
      <c r="G87"/>
      <c r="H87"/>
      <c r="K87"/>
      <c r="L87"/>
      <c r="M87"/>
      <c r="O87"/>
      <c r="P87"/>
    </row>
    <row r="88" spans="1:16" ht="12">
      <c r="A88"/>
      <c r="B88"/>
      <c r="C88"/>
      <c r="D88"/>
      <c r="E88"/>
      <c r="F88"/>
      <c r="G88"/>
      <c r="H88"/>
      <c r="K88"/>
      <c r="L88"/>
      <c r="M88"/>
      <c r="O88"/>
      <c r="P88"/>
    </row>
    <row r="89" spans="1:16" ht="12">
      <c r="A89"/>
      <c r="B89"/>
      <c r="C89"/>
      <c r="D89"/>
      <c r="E89"/>
      <c r="F89"/>
      <c r="G89"/>
      <c r="H89"/>
      <c r="K89"/>
      <c r="L89"/>
      <c r="M89"/>
      <c r="O89"/>
      <c r="P89"/>
    </row>
    <row r="90" spans="1:16" ht="12">
      <c r="A90"/>
      <c r="B90"/>
      <c r="C90"/>
      <c r="D90"/>
      <c r="E90"/>
      <c r="F90"/>
      <c r="G90"/>
      <c r="H90"/>
      <c r="K90"/>
      <c r="L90"/>
      <c r="M90"/>
      <c r="O90"/>
      <c r="P90"/>
    </row>
    <row r="91" spans="1:16" ht="12">
      <c r="A91"/>
      <c r="B91"/>
      <c r="C91"/>
      <c r="D91"/>
      <c r="E91"/>
      <c r="F91"/>
      <c r="G91"/>
      <c r="H91"/>
      <c r="K91"/>
      <c r="L91"/>
      <c r="M91"/>
      <c r="O91"/>
      <c r="P91"/>
    </row>
    <row r="92" spans="1:16" ht="12">
      <c r="A92"/>
      <c r="B92"/>
      <c r="C92"/>
      <c r="D92"/>
      <c r="E92"/>
      <c r="F92"/>
      <c r="G92"/>
      <c r="H92"/>
      <c r="K92"/>
      <c r="L92"/>
      <c r="M92"/>
      <c r="O92"/>
      <c r="P92"/>
    </row>
    <row r="93" spans="1:16" ht="12">
      <c r="A93"/>
      <c r="B93"/>
      <c r="C93"/>
      <c r="D93"/>
      <c r="E93"/>
      <c r="F93"/>
      <c r="G93"/>
      <c r="H93"/>
      <c r="K93"/>
      <c r="L93"/>
      <c r="M93"/>
      <c r="O93"/>
      <c r="P93"/>
    </row>
    <row r="94" spans="1:16" ht="12">
      <c r="A94"/>
      <c r="B94"/>
      <c r="C94"/>
      <c r="D94"/>
      <c r="E94"/>
      <c r="F94"/>
      <c r="G94"/>
      <c r="H94"/>
      <c r="K94"/>
      <c r="L94"/>
      <c r="M94"/>
      <c r="O94"/>
      <c r="P94"/>
    </row>
    <row r="95" spans="1:16" ht="12">
      <c r="A95"/>
      <c r="B95"/>
      <c r="C95"/>
      <c r="D95"/>
      <c r="E95"/>
      <c r="F95"/>
      <c r="G95"/>
      <c r="H95"/>
      <c r="K95"/>
      <c r="L95"/>
      <c r="M95"/>
      <c r="O95"/>
      <c r="P95"/>
    </row>
    <row r="96" spans="1:16" ht="12">
      <c r="A96"/>
      <c r="B96"/>
      <c r="C96"/>
      <c r="D96"/>
      <c r="E96"/>
      <c r="F96"/>
      <c r="G96"/>
      <c r="H96"/>
      <c r="K96"/>
      <c r="L96"/>
      <c r="M96"/>
      <c r="O96"/>
      <c r="P96"/>
    </row>
    <row r="97" spans="1:16" ht="12">
      <c r="A97"/>
      <c r="B97"/>
      <c r="C97"/>
      <c r="D97"/>
      <c r="E97"/>
      <c r="F97"/>
      <c r="G97"/>
      <c r="H97"/>
      <c r="K97"/>
      <c r="L97"/>
      <c r="M97"/>
      <c r="O97"/>
      <c r="P97"/>
    </row>
    <row r="98" spans="1:16" ht="12">
      <c r="A98"/>
      <c r="B98"/>
      <c r="C98"/>
      <c r="D98"/>
      <c r="E98"/>
      <c r="F98"/>
      <c r="G98"/>
      <c r="H98"/>
      <c r="K98"/>
      <c r="L98"/>
      <c r="M98"/>
      <c r="O98"/>
      <c r="P98"/>
    </row>
    <row r="99" spans="1:16" ht="12">
      <c r="A99"/>
      <c r="B99"/>
      <c r="C99"/>
      <c r="D99"/>
      <c r="E99"/>
      <c r="F99"/>
      <c r="G99"/>
      <c r="H99"/>
      <c r="K99"/>
      <c r="L99"/>
      <c r="M99"/>
      <c r="O99"/>
      <c r="P99"/>
    </row>
    <row r="100" spans="1:16" ht="12">
      <c r="A100"/>
      <c r="B100"/>
      <c r="C100"/>
      <c r="D100"/>
      <c r="E100"/>
      <c r="F100"/>
      <c r="G100"/>
      <c r="H100"/>
      <c r="K100"/>
      <c r="L100"/>
      <c r="M100"/>
      <c r="O100"/>
      <c r="P100"/>
    </row>
    <row r="101" spans="1:16" ht="12">
      <c r="A101"/>
      <c r="B101"/>
      <c r="C101"/>
      <c r="D101"/>
      <c r="E101"/>
      <c r="F101"/>
      <c r="G101"/>
      <c r="H101"/>
      <c r="K101"/>
      <c r="L101"/>
      <c r="M101"/>
      <c r="O101"/>
      <c r="P101"/>
    </row>
    <row r="102" spans="1:16" ht="12">
      <c r="A102"/>
      <c r="B102"/>
      <c r="C102"/>
      <c r="D102"/>
      <c r="E102"/>
      <c r="F102"/>
      <c r="G102"/>
      <c r="H102"/>
      <c r="K102"/>
      <c r="L102"/>
      <c r="M102"/>
      <c r="O102"/>
      <c r="P102"/>
    </row>
    <row r="103" spans="1:16" ht="12">
      <c r="A103"/>
      <c r="B103"/>
      <c r="C103"/>
      <c r="D103"/>
      <c r="E103"/>
      <c r="F103"/>
      <c r="G103"/>
      <c r="H103"/>
      <c r="K103"/>
      <c r="L103"/>
      <c r="M103"/>
      <c r="O103"/>
      <c r="P103"/>
    </row>
    <row r="104" spans="1:16" ht="12">
      <c r="A104"/>
      <c r="B104"/>
      <c r="C104"/>
      <c r="D104"/>
      <c r="E104"/>
      <c r="F104"/>
      <c r="G104"/>
      <c r="H104"/>
      <c r="K104"/>
      <c r="L104"/>
      <c r="M104"/>
      <c r="O104"/>
      <c r="P104"/>
    </row>
    <row r="105" spans="1:16" ht="12">
      <c r="A105"/>
      <c r="B105"/>
      <c r="C105"/>
      <c r="D105"/>
      <c r="E105"/>
      <c r="F105"/>
      <c r="G105"/>
      <c r="H105"/>
      <c r="K105"/>
      <c r="L105"/>
      <c r="M105"/>
      <c r="O105"/>
      <c r="P105"/>
    </row>
    <row r="106" spans="1:16" ht="12">
      <c r="A106"/>
      <c r="B106"/>
      <c r="C106"/>
      <c r="D106"/>
      <c r="E106"/>
      <c r="F106"/>
      <c r="G106"/>
      <c r="H106"/>
      <c r="K106"/>
      <c r="L106"/>
      <c r="M106"/>
      <c r="O106"/>
      <c r="P106"/>
    </row>
    <row r="107" spans="1:16" ht="12">
      <c r="A107"/>
      <c r="B107"/>
      <c r="C107"/>
      <c r="D107"/>
      <c r="E107"/>
      <c r="F107"/>
      <c r="G107"/>
      <c r="H107"/>
      <c r="K107"/>
      <c r="L107"/>
      <c r="M107"/>
      <c r="O107"/>
      <c r="P107"/>
    </row>
    <row r="108" spans="1:16" ht="12">
      <c r="A108"/>
      <c r="B108"/>
      <c r="C108"/>
      <c r="D108"/>
      <c r="E108"/>
      <c r="F108"/>
      <c r="G108"/>
      <c r="H108"/>
      <c r="K108"/>
      <c r="L108"/>
      <c r="M108"/>
      <c r="O108"/>
      <c r="P108"/>
    </row>
    <row r="109" spans="1:16" ht="12">
      <c r="A109"/>
      <c r="B109"/>
      <c r="C109"/>
      <c r="D109"/>
      <c r="E109"/>
      <c r="F109"/>
      <c r="G109"/>
      <c r="H109"/>
      <c r="K109"/>
      <c r="L109"/>
      <c r="M109"/>
      <c r="O109"/>
      <c r="P109"/>
    </row>
    <row r="110" spans="1:16" ht="12">
      <c r="A110"/>
      <c r="B110"/>
      <c r="C110"/>
      <c r="D110"/>
      <c r="E110"/>
      <c r="F110"/>
      <c r="G110"/>
      <c r="H110"/>
      <c r="K110"/>
      <c r="L110"/>
      <c r="M110"/>
      <c r="O110"/>
      <c r="P110"/>
    </row>
    <row r="111" spans="1:16" ht="12">
      <c r="A111"/>
      <c r="B111"/>
      <c r="C111"/>
      <c r="D111"/>
      <c r="E111"/>
      <c r="F111"/>
      <c r="G111"/>
      <c r="H111"/>
      <c r="K111"/>
      <c r="L111"/>
      <c r="M111"/>
      <c r="O111"/>
      <c r="P111"/>
    </row>
    <row r="112" spans="1:16" ht="12">
      <c r="A112"/>
      <c r="B112"/>
      <c r="C112"/>
      <c r="D112"/>
      <c r="E112"/>
      <c r="F112"/>
      <c r="G112"/>
      <c r="H112"/>
      <c r="K112"/>
      <c r="L112"/>
      <c r="M112"/>
      <c r="O112"/>
      <c r="P112"/>
    </row>
    <row r="113" spans="1:16" ht="12">
      <c r="A113"/>
      <c r="B113"/>
      <c r="C113"/>
      <c r="D113"/>
      <c r="E113"/>
      <c r="F113"/>
      <c r="G113"/>
      <c r="H113"/>
      <c r="K113"/>
      <c r="L113"/>
      <c r="M113"/>
      <c r="O113"/>
      <c r="P113"/>
    </row>
    <row r="114" spans="1:16" ht="12">
      <c r="A114"/>
      <c r="B114"/>
      <c r="C114"/>
      <c r="D114"/>
      <c r="E114"/>
      <c r="F114"/>
      <c r="G114"/>
      <c r="H114"/>
      <c r="K114"/>
      <c r="L114"/>
      <c r="M114"/>
      <c r="O114"/>
      <c r="P114"/>
    </row>
    <row r="115" spans="1:16" ht="12">
      <c r="A115"/>
      <c r="B115"/>
      <c r="C115"/>
      <c r="D115"/>
      <c r="E115"/>
      <c r="F115"/>
      <c r="G115"/>
      <c r="H115"/>
      <c r="K115"/>
      <c r="L115"/>
      <c r="M115"/>
      <c r="O115"/>
      <c r="P115"/>
    </row>
    <row r="116" spans="1:16" ht="12">
      <c r="A116"/>
      <c r="B116"/>
      <c r="C116"/>
      <c r="D116"/>
      <c r="E116"/>
      <c r="F116"/>
      <c r="G116"/>
      <c r="H116"/>
      <c r="K116"/>
      <c r="L116"/>
      <c r="M116"/>
      <c r="O116"/>
      <c r="P116"/>
    </row>
    <row r="117" spans="1:16" ht="12">
      <c r="A117"/>
      <c r="B117"/>
      <c r="C117"/>
      <c r="D117"/>
      <c r="E117"/>
      <c r="F117"/>
      <c r="G117"/>
      <c r="H117"/>
      <c r="K117"/>
      <c r="L117"/>
      <c r="M117"/>
      <c r="O117"/>
      <c r="P117"/>
    </row>
    <row r="118" spans="1:16" ht="12">
      <c r="A118"/>
      <c r="B118"/>
      <c r="C118"/>
      <c r="D118"/>
      <c r="E118"/>
      <c r="F118"/>
      <c r="G118"/>
      <c r="H118"/>
      <c r="K118"/>
      <c r="L118"/>
      <c r="M118"/>
      <c r="O118"/>
      <c r="P118"/>
    </row>
    <row r="119" spans="1:16" ht="12">
      <c r="A119"/>
      <c r="B119"/>
      <c r="C119"/>
      <c r="D119"/>
      <c r="E119"/>
      <c r="F119"/>
      <c r="G119"/>
      <c r="H119"/>
      <c r="K119"/>
      <c r="L119"/>
      <c r="M119"/>
      <c r="O119"/>
      <c r="P119"/>
    </row>
    <row r="120" spans="1:16" ht="12">
      <c r="A120"/>
      <c r="B120"/>
      <c r="C120"/>
      <c r="D120"/>
      <c r="E120"/>
      <c r="F120"/>
      <c r="G120"/>
      <c r="H120"/>
      <c r="K120"/>
      <c r="L120"/>
      <c r="M120"/>
      <c r="O120"/>
      <c r="P120"/>
    </row>
    <row r="121" spans="1:16" ht="12">
      <c r="A121"/>
      <c r="B121"/>
      <c r="C121"/>
      <c r="D121"/>
      <c r="E121"/>
      <c r="F121"/>
      <c r="G121"/>
      <c r="H121"/>
      <c r="K121"/>
      <c r="L121"/>
      <c r="M121"/>
      <c r="O121"/>
      <c r="P121"/>
    </row>
    <row r="122" spans="1:16" ht="12">
      <c r="A122"/>
      <c r="B122"/>
      <c r="C122"/>
      <c r="D122"/>
      <c r="E122"/>
      <c r="F122"/>
      <c r="G122"/>
      <c r="H122"/>
      <c r="K122"/>
      <c r="L122"/>
      <c r="M122"/>
      <c r="O122"/>
      <c r="P122"/>
    </row>
    <row r="123" spans="1:16" ht="12">
      <c r="A123"/>
      <c r="B123"/>
      <c r="C123"/>
      <c r="D123"/>
      <c r="E123"/>
      <c r="F123"/>
      <c r="G123"/>
      <c r="H123"/>
      <c r="K123"/>
      <c r="L123"/>
      <c r="M123"/>
      <c r="O123"/>
      <c r="P123"/>
    </row>
    <row r="124" spans="1:16" ht="12">
      <c r="A124"/>
      <c r="B124"/>
      <c r="C124"/>
      <c r="D124"/>
      <c r="E124"/>
      <c r="F124"/>
      <c r="G124"/>
      <c r="H124"/>
      <c r="K124"/>
      <c r="L124"/>
      <c r="M124"/>
      <c r="O124"/>
      <c r="P124"/>
    </row>
    <row r="125" spans="1:16" ht="12">
      <c r="A125"/>
      <c r="B125"/>
      <c r="C125"/>
      <c r="D125"/>
      <c r="E125"/>
      <c r="F125"/>
      <c r="G125"/>
      <c r="H125"/>
      <c r="K125"/>
      <c r="L125"/>
      <c r="M125"/>
      <c r="O125"/>
      <c r="P125"/>
    </row>
    <row r="126" spans="1:16" ht="12">
      <c r="A126"/>
      <c r="B126"/>
      <c r="C126"/>
      <c r="D126"/>
      <c r="E126"/>
      <c r="F126"/>
      <c r="G126"/>
      <c r="H126"/>
      <c r="K126"/>
      <c r="L126"/>
      <c r="M126"/>
      <c r="O126"/>
      <c r="P126"/>
    </row>
    <row r="127" spans="1:16" ht="12">
      <c r="A127"/>
      <c r="B127"/>
      <c r="C127"/>
      <c r="D127"/>
      <c r="E127"/>
      <c r="F127"/>
      <c r="G127"/>
      <c r="H127"/>
      <c r="K127"/>
      <c r="L127"/>
      <c r="M127"/>
      <c r="O127"/>
      <c r="P127"/>
    </row>
    <row r="128" spans="1:16" ht="12">
      <c r="A128"/>
      <c r="B128"/>
      <c r="C128"/>
      <c r="D128"/>
      <c r="E128"/>
      <c r="F128"/>
      <c r="G128"/>
      <c r="H128"/>
      <c r="K128"/>
      <c r="L128"/>
      <c r="M128"/>
      <c r="O128"/>
      <c r="P128"/>
    </row>
    <row r="129" spans="1:16" ht="12">
      <c r="A129"/>
      <c r="B129"/>
      <c r="C129"/>
      <c r="D129"/>
      <c r="E129"/>
      <c r="F129"/>
      <c r="G129"/>
      <c r="H129"/>
      <c r="K129"/>
      <c r="L129"/>
      <c r="M129"/>
      <c r="O129"/>
      <c r="P129"/>
    </row>
    <row r="130" spans="1:16" ht="12">
      <c r="A130"/>
      <c r="B130"/>
      <c r="C130"/>
      <c r="D130"/>
      <c r="E130"/>
      <c r="F130"/>
      <c r="G130"/>
      <c r="H130"/>
      <c r="K130"/>
      <c r="L130"/>
      <c r="M130"/>
      <c r="O130"/>
      <c r="P130"/>
    </row>
    <row r="131" spans="1:16" ht="12">
      <c r="A131"/>
      <c r="B131"/>
      <c r="C131"/>
      <c r="D131"/>
      <c r="E131"/>
      <c r="F131"/>
      <c r="G131"/>
      <c r="H131"/>
      <c r="K131"/>
      <c r="L131"/>
      <c r="M131"/>
      <c r="O131"/>
      <c r="P131"/>
    </row>
    <row r="132" spans="1:16" ht="12">
      <c r="A132"/>
      <c r="B132"/>
      <c r="C132"/>
      <c r="D132"/>
      <c r="E132"/>
      <c r="F132"/>
      <c r="G132"/>
      <c r="H132"/>
      <c r="K132"/>
      <c r="L132"/>
      <c r="M132"/>
      <c r="O132"/>
      <c r="P132"/>
    </row>
    <row r="133" spans="1:16" ht="12">
      <c r="A133"/>
      <c r="B133"/>
      <c r="C133"/>
      <c r="D133"/>
      <c r="E133"/>
      <c r="F133"/>
      <c r="G133"/>
      <c r="H133"/>
      <c r="K133"/>
      <c r="L133"/>
      <c r="M133"/>
      <c r="O133"/>
      <c r="P133"/>
    </row>
    <row r="134" spans="1:16" ht="12">
      <c r="A134"/>
      <c r="B134"/>
      <c r="C134"/>
      <c r="D134"/>
      <c r="E134"/>
      <c r="F134"/>
      <c r="G134"/>
      <c r="H134"/>
      <c r="K134"/>
      <c r="L134"/>
      <c r="M134"/>
      <c r="O134"/>
      <c r="P134"/>
    </row>
    <row r="135" spans="1:16" ht="12">
      <c r="A135"/>
      <c r="B135"/>
      <c r="C135"/>
      <c r="D135"/>
      <c r="E135"/>
      <c r="F135"/>
      <c r="G135"/>
      <c r="H135"/>
      <c r="K135"/>
      <c r="L135"/>
      <c r="M135"/>
      <c r="O135"/>
      <c r="P135"/>
    </row>
    <row r="136" spans="1:16" ht="12">
      <c r="A136"/>
      <c r="B136"/>
      <c r="C136"/>
      <c r="D136"/>
      <c r="E136"/>
      <c r="F136"/>
      <c r="G136"/>
      <c r="H136"/>
      <c r="K136"/>
      <c r="L136"/>
      <c r="M136"/>
      <c r="O136"/>
      <c r="P136"/>
    </row>
    <row r="137" spans="1:16" ht="12">
      <c r="A137"/>
      <c r="B137"/>
      <c r="C137"/>
      <c r="D137"/>
      <c r="E137"/>
      <c r="F137"/>
      <c r="G137"/>
      <c r="H137"/>
      <c r="K137"/>
      <c r="L137"/>
      <c r="M137"/>
      <c r="O137"/>
      <c r="P137"/>
    </row>
    <row r="138" spans="1:16" ht="12">
      <c r="A138"/>
      <c r="B138"/>
      <c r="C138"/>
      <c r="D138"/>
      <c r="E138"/>
      <c r="F138"/>
      <c r="G138"/>
      <c r="H138"/>
      <c r="K138"/>
      <c r="L138"/>
      <c r="M138"/>
      <c r="O138"/>
      <c r="P138"/>
    </row>
    <row r="139" spans="1:16" ht="12">
      <c r="A139"/>
      <c r="B139"/>
      <c r="C139"/>
      <c r="D139"/>
      <c r="E139"/>
      <c r="F139"/>
      <c r="G139"/>
      <c r="H139"/>
      <c r="K139"/>
      <c r="L139"/>
      <c r="M139"/>
      <c r="O139"/>
      <c r="P139"/>
    </row>
    <row r="140" spans="1:16" ht="12">
      <c r="A140"/>
      <c r="B140"/>
      <c r="C140"/>
      <c r="D140"/>
      <c r="E140"/>
      <c r="F140"/>
      <c r="G140"/>
      <c r="H140"/>
      <c r="K140"/>
      <c r="L140"/>
      <c r="M140"/>
      <c r="O140"/>
      <c r="P140"/>
    </row>
    <row r="141" spans="1:16" ht="12">
      <c r="A141"/>
      <c r="B141"/>
      <c r="C141"/>
      <c r="D141"/>
      <c r="E141"/>
      <c r="F141"/>
      <c r="G141"/>
      <c r="H141"/>
      <c r="K141"/>
      <c r="L141"/>
      <c r="M141"/>
      <c r="O141"/>
      <c r="P141"/>
    </row>
    <row r="142" spans="1:16" ht="12">
      <c r="A142"/>
      <c r="B142"/>
      <c r="C142"/>
      <c r="D142"/>
      <c r="E142"/>
      <c r="F142"/>
      <c r="G142"/>
      <c r="H142"/>
      <c r="K142"/>
      <c r="L142"/>
      <c r="M142"/>
      <c r="O142"/>
      <c r="P142"/>
    </row>
    <row r="143" spans="1:16" ht="12">
      <c r="A143"/>
      <c r="B143"/>
      <c r="C143"/>
      <c r="D143"/>
      <c r="E143"/>
      <c r="F143"/>
      <c r="G143"/>
      <c r="H143"/>
      <c r="K143"/>
      <c r="L143"/>
      <c r="M143"/>
      <c r="O143"/>
      <c r="P143"/>
    </row>
    <row r="144" spans="1:16" ht="12">
      <c r="A144"/>
      <c r="B144"/>
      <c r="C144"/>
      <c r="D144"/>
      <c r="E144"/>
      <c r="F144"/>
      <c r="G144"/>
      <c r="H144"/>
      <c r="K144"/>
      <c r="L144"/>
      <c r="M144"/>
      <c r="O144"/>
      <c r="P144"/>
    </row>
    <row r="145" spans="1:16" ht="12">
      <c r="A145"/>
      <c r="B145"/>
      <c r="C145"/>
      <c r="D145"/>
      <c r="E145"/>
      <c r="F145"/>
      <c r="G145"/>
      <c r="H145"/>
      <c r="K145"/>
      <c r="L145"/>
      <c r="M145"/>
      <c r="O145"/>
      <c r="P145"/>
    </row>
    <row r="146" spans="1:16" ht="12">
      <c r="A146"/>
      <c r="B146"/>
      <c r="C146"/>
      <c r="D146"/>
      <c r="E146"/>
      <c r="F146"/>
      <c r="G146"/>
      <c r="H146"/>
      <c r="K146"/>
      <c r="L146"/>
      <c r="M146"/>
      <c r="O146"/>
      <c r="P146"/>
    </row>
    <row r="147" spans="1:16" ht="12">
      <c r="A147"/>
      <c r="B147"/>
      <c r="C147"/>
      <c r="D147"/>
      <c r="E147"/>
      <c r="F147"/>
      <c r="G147"/>
      <c r="H147"/>
      <c r="K147"/>
      <c r="L147"/>
      <c r="M147"/>
      <c r="O147"/>
      <c r="P147"/>
    </row>
    <row r="148" spans="1:16" ht="12">
      <c r="A148"/>
      <c r="B148"/>
      <c r="C148"/>
      <c r="D148"/>
      <c r="E148"/>
      <c r="F148"/>
      <c r="G148"/>
      <c r="H148"/>
      <c r="K148"/>
      <c r="L148"/>
      <c r="M148"/>
      <c r="O148"/>
      <c r="P148"/>
    </row>
    <row r="149" spans="1:16" ht="12">
      <c r="A149"/>
      <c r="B149"/>
      <c r="C149"/>
      <c r="D149"/>
      <c r="E149"/>
      <c r="F149"/>
      <c r="G149"/>
      <c r="H149"/>
      <c r="K149"/>
      <c r="L149"/>
      <c r="M149"/>
      <c r="O149"/>
      <c r="P149"/>
    </row>
    <row r="150" spans="1:16" ht="12">
      <c r="A150"/>
      <c r="B150"/>
      <c r="C150"/>
      <c r="D150"/>
      <c r="E150"/>
      <c r="F150"/>
      <c r="G150"/>
      <c r="H150"/>
      <c r="K150"/>
      <c r="L150"/>
      <c r="M150"/>
      <c r="O150"/>
      <c r="P150"/>
    </row>
    <row r="151" spans="1:16" ht="12">
      <c r="A151"/>
      <c r="B151"/>
      <c r="C151"/>
      <c r="D151"/>
      <c r="E151"/>
      <c r="F151"/>
      <c r="G151"/>
      <c r="H151"/>
      <c r="K151"/>
      <c r="L151"/>
      <c r="M151"/>
      <c r="O151"/>
      <c r="P151"/>
    </row>
    <row r="152" spans="1:16" ht="12">
      <c r="A152"/>
      <c r="B152"/>
      <c r="C152"/>
      <c r="D152"/>
      <c r="E152"/>
      <c r="F152"/>
      <c r="G152"/>
      <c r="H152"/>
      <c r="K152"/>
      <c r="L152"/>
      <c r="M152"/>
      <c r="O152"/>
      <c r="P152"/>
    </row>
    <row r="153" spans="1:16" ht="12">
      <c r="A153"/>
      <c r="B153"/>
      <c r="C153"/>
      <c r="D153"/>
      <c r="E153"/>
      <c r="F153"/>
      <c r="G153"/>
      <c r="H153"/>
      <c r="K153"/>
      <c r="L153"/>
      <c r="M153"/>
      <c r="O153"/>
      <c r="P153"/>
    </row>
    <row r="154" spans="1:16" ht="12">
      <c r="A154"/>
      <c r="B154"/>
      <c r="C154"/>
      <c r="D154"/>
      <c r="E154"/>
      <c r="F154"/>
      <c r="G154"/>
      <c r="H154"/>
      <c r="K154"/>
      <c r="L154"/>
      <c r="M154"/>
      <c r="O154"/>
      <c r="P154"/>
    </row>
    <row r="155" spans="1:16" ht="12">
      <c r="A155"/>
      <c r="B155"/>
      <c r="C155"/>
      <c r="D155"/>
      <c r="E155"/>
      <c r="F155"/>
      <c r="G155"/>
      <c r="H155"/>
      <c r="K155"/>
      <c r="L155"/>
      <c r="M155"/>
      <c r="O155"/>
      <c r="P155"/>
    </row>
    <row r="156" spans="1:16" ht="12">
      <c r="A156"/>
      <c r="B156"/>
      <c r="C156"/>
      <c r="D156"/>
      <c r="E156"/>
      <c r="F156"/>
      <c r="G156"/>
      <c r="H156"/>
      <c r="K156"/>
      <c r="L156"/>
      <c r="M156"/>
      <c r="O156"/>
      <c r="P156"/>
    </row>
    <row r="157" spans="1:16" ht="12">
      <c r="A157"/>
      <c r="B157"/>
      <c r="C157"/>
      <c r="D157"/>
      <c r="E157"/>
      <c r="F157"/>
      <c r="G157"/>
      <c r="H157"/>
      <c r="K157"/>
      <c r="L157"/>
      <c r="M157"/>
      <c r="O157"/>
      <c r="P157"/>
    </row>
    <row r="158" spans="1:16" ht="12">
      <c r="A158"/>
      <c r="B158"/>
      <c r="C158"/>
      <c r="D158"/>
      <c r="E158"/>
      <c r="F158"/>
      <c r="G158"/>
      <c r="H158"/>
      <c r="K158"/>
      <c r="L158"/>
      <c r="M158"/>
      <c r="O158"/>
      <c r="P158"/>
    </row>
    <row r="159" spans="1:16" ht="12">
      <c r="A159"/>
      <c r="B159"/>
      <c r="C159"/>
      <c r="D159"/>
      <c r="E159"/>
      <c r="F159"/>
      <c r="G159"/>
      <c r="H159"/>
      <c r="K159"/>
      <c r="L159"/>
      <c r="M159"/>
      <c r="O159"/>
      <c r="P159"/>
    </row>
    <row r="160" spans="1:16" ht="12">
      <c r="A160"/>
      <c r="B160"/>
      <c r="C160"/>
      <c r="D160"/>
      <c r="E160"/>
      <c r="F160"/>
      <c r="G160"/>
      <c r="H160"/>
      <c r="K160"/>
      <c r="L160"/>
      <c r="M160"/>
      <c r="O160"/>
      <c r="P160"/>
    </row>
    <row r="161" spans="1:16" ht="12">
      <c r="A161"/>
      <c r="B161"/>
      <c r="C161"/>
      <c r="D161"/>
      <c r="E161"/>
      <c r="F161"/>
      <c r="G161"/>
      <c r="H161"/>
      <c r="K161"/>
      <c r="L161"/>
      <c r="M161"/>
      <c r="O161"/>
      <c r="P161"/>
    </row>
    <row r="162" spans="1:16" ht="12">
      <c r="A162"/>
      <c r="B162"/>
      <c r="C162"/>
      <c r="D162"/>
      <c r="E162"/>
      <c r="F162"/>
      <c r="G162"/>
      <c r="H162"/>
      <c r="K162"/>
      <c r="L162"/>
      <c r="M162"/>
      <c r="O162"/>
      <c r="P162"/>
    </row>
    <row r="163" spans="1:16" ht="12">
      <c r="A163"/>
      <c r="B163"/>
      <c r="C163"/>
      <c r="D163"/>
      <c r="E163"/>
      <c r="F163"/>
      <c r="G163"/>
      <c r="H163"/>
      <c r="K163"/>
      <c r="L163"/>
      <c r="M163"/>
      <c r="O163"/>
      <c r="P16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workbookViewId="0" topLeftCell="A1">
      <selection activeCell="D1" sqref="D1"/>
    </sheetView>
  </sheetViews>
  <sheetFormatPr defaultColWidth="11.421875" defaultRowHeight="12.75"/>
  <cols>
    <col min="1" max="2" width="8.8515625" style="0" customWidth="1"/>
    <col min="3" max="3" width="14.7109375" style="3" customWidth="1"/>
    <col min="4" max="4" width="8.8515625" style="3" customWidth="1"/>
    <col min="5" max="16384" width="8.8515625" style="0" customWidth="1"/>
  </cols>
  <sheetData>
    <row r="1" spans="1:4" ht="12">
      <c r="A1" s="30">
        <v>35990</v>
      </c>
      <c r="B1">
        <v>35990</v>
      </c>
      <c r="C1" s="3" t="s">
        <v>5</v>
      </c>
      <c r="D1" s="3">
        <v>-1.15033593749997</v>
      </c>
    </row>
    <row r="2" spans="1:4" ht="12">
      <c r="A2" s="30">
        <v>35991</v>
      </c>
      <c r="B2">
        <v>35991</v>
      </c>
      <c r="C2" s="3" t="s">
        <v>5</v>
      </c>
      <c r="D2" s="3">
        <v>-1.09961425781247</v>
      </c>
    </row>
    <row r="3" spans="1:4" ht="12">
      <c r="A3" s="30">
        <v>35992</v>
      </c>
      <c r="B3">
        <v>35992</v>
      </c>
      <c r="C3" s="3" t="s">
        <v>5</v>
      </c>
      <c r="D3" s="3">
        <v>-1.20575406901038</v>
      </c>
    </row>
    <row r="4" spans="1:4" ht="12">
      <c r="A4" s="30">
        <v>35993</v>
      </c>
      <c r="B4">
        <v>35993</v>
      </c>
      <c r="C4" s="3" t="s">
        <v>5</v>
      </c>
      <c r="D4" s="3">
        <v>-1.26774723307288</v>
      </c>
    </row>
    <row r="5" spans="1:4" ht="12">
      <c r="A5" s="30">
        <v>35994</v>
      </c>
      <c r="B5">
        <v>35994</v>
      </c>
      <c r="C5" s="3" t="s">
        <v>5</v>
      </c>
      <c r="D5" s="3">
        <v>-1.69700292968747</v>
      </c>
    </row>
    <row r="6" spans="1:4" ht="12">
      <c r="A6" s="30">
        <v>35995</v>
      </c>
      <c r="B6">
        <v>35995</v>
      </c>
      <c r="C6" s="3" t="s">
        <v>5</v>
      </c>
      <c r="D6" s="3">
        <v>-1.84071435546872</v>
      </c>
    </row>
    <row r="7" spans="1:4" ht="12">
      <c r="A7" s="30">
        <v>35996</v>
      </c>
      <c r="B7">
        <v>35996</v>
      </c>
      <c r="C7" s="3" t="s">
        <v>5</v>
      </c>
      <c r="D7" s="3">
        <v>-1.8754680989583</v>
      </c>
    </row>
    <row r="8" spans="1:4" ht="12">
      <c r="A8" s="30">
        <v>35997</v>
      </c>
      <c r="B8">
        <v>35997</v>
      </c>
      <c r="C8" s="3" t="s">
        <v>5</v>
      </c>
      <c r="D8" s="3">
        <v>-1.92525048828121</v>
      </c>
    </row>
    <row r="9" spans="1:4" ht="12">
      <c r="A9" s="30">
        <v>36010</v>
      </c>
      <c r="B9">
        <v>36010</v>
      </c>
      <c r="C9" s="3" t="s">
        <v>5</v>
      </c>
      <c r="D9" s="3">
        <v>-2.79315478515621</v>
      </c>
    </row>
    <row r="10" spans="1:4" ht="12">
      <c r="A10" s="30">
        <v>36011</v>
      </c>
      <c r="B10">
        <v>36011</v>
      </c>
      <c r="C10" s="3" t="s">
        <v>5</v>
      </c>
      <c r="D10" s="3">
        <v>-3.03173453776037</v>
      </c>
    </row>
    <row r="11" spans="1:4" ht="12">
      <c r="A11" s="30">
        <v>36012</v>
      </c>
      <c r="B11">
        <v>36012</v>
      </c>
      <c r="C11" s="3" t="s">
        <v>5</v>
      </c>
      <c r="D11" s="3">
        <v>-3.37927197265621</v>
      </c>
    </row>
    <row r="12" spans="1:4" ht="12">
      <c r="A12" s="30">
        <v>36027</v>
      </c>
      <c r="B12">
        <v>36027</v>
      </c>
      <c r="C12" s="3" t="s">
        <v>5</v>
      </c>
      <c r="D12" s="3">
        <v>-1.87077164713536</v>
      </c>
    </row>
    <row r="13" spans="1:4" ht="12">
      <c r="A13" s="30">
        <v>36028</v>
      </c>
      <c r="B13">
        <v>36028</v>
      </c>
      <c r="C13" s="3" t="s">
        <v>5</v>
      </c>
      <c r="D13" s="3">
        <v>-1.84071435546869</v>
      </c>
    </row>
    <row r="14" spans="1:4" ht="12">
      <c r="A14" s="30">
        <v>36029</v>
      </c>
      <c r="B14">
        <v>36029</v>
      </c>
      <c r="C14" s="3" t="s">
        <v>5</v>
      </c>
      <c r="D14" s="3">
        <v>-1.85856087239577</v>
      </c>
    </row>
    <row r="15" spans="1:4" ht="12">
      <c r="A15" s="30">
        <v>36030</v>
      </c>
      <c r="B15">
        <v>36030</v>
      </c>
      <c r="C15" s="3" t="s">
        <v>5</v>
      </c>
      <c r="D15" s="3">
        <v>-1.89988964843744</v>
      </c>
    </row>
    <row r="16" spans="1:4" ht="12">
      <c r="A16" s="30">
        <v>36031</v>
      </c>
      <c r="B16">
        <v>36031</v>
      </c>
      <c r="C16" s="3" t="s">
        <v>5</v>
      </c>
      <c r="D16" s="3">
        <v>-1.73739241536452</v>
      </c>
    </row>
    <row r="17" spans="1:4" ht="12">
      <c r="A17" s="30">
        <v>36032</v>
      </c>
      <c r="B17">
        <v>36032</v>
      </c>
      <c r="C17" s="3" t="s">
        <v>5</v>
      </c>
      <c r="D17" s="3">
        <v>-1.63125260416661</v>
      </c>
    </row>
    <row r="18" spans="1:4" ht="12">
      <c r="A18" s="30">
        <v>36033</v>
      </c>
      <c r="B18">
        <v>36033</v>
      </c>
      <c r="C18" s="3" t="s">
        <v>5</v>
      </c>
      <c r="D18" s="3">
        <v>-1.80689990234369</v>
      </c>
    </row>
    <row r="19" spans="1:4" ht="12">
      <c r="A19" s="30">
        <v>36034</v>
      </c>
      <c r="B19">
        <v>36034</v>
      </c>
      <c r="C19" s="3" t="s">
        <v>5</v>
      </c>
      <c r="D19" s="3">
        <v>-1.85762158203119</v>
      </c>
    </row>
    <row r="20" spans="1:4" ht="12">
      <c r="A20" s="30">
        <v>36035</v>
      </c>
      <c r="B20">
        <v>36035</v>
      </c>
      <c r="C20" s="3" t="s">
        <v>5</v>
      </c>
      <c r="D20" s="3">
        <v>-1.91022184244785</v>
      </c>
    </row>
    <row r="21" spans="1:4" ht="12">
      <c r="A21" s="30">
        <v>36036</v>
      </c>
      <c r="B21">
        <v>36036</v>
      </c>
      <c r="C21" s="3" t="s">
        <v>5</v>
      </c>
      <c r="D21" s="3">
        <v>-1.97879003906244</v>
      </c>
    </row>
    <row r="22" spans="1:4" ht="12">
      <c r="A22" s="30">
        <v>36037</v>
      </c>
      <c r="B22">
        <v>36037</v>
      </c>
      <c r="C22" s="3" t="s">
        <v>5</v>
      </c>
      <c r="D22" s="3">
        <v>-1.90552539062494</v>
      </c>
    </row>
    <row r="23" spans="1:4" ht="12">
      <c r="A23" s="30">
        <v>36038</v>
      </c>
      <c r="B23">
        <v>36038</v>
      </c>
      <c r="C23" s="3" t="s">
        <v>5</v>
      </c>
      <c r="D23" s="3">
        <v>-1.86701448567702</v>
      </c>
    </row>
    <row r="24" spans="1:4" ht="12">
      <c r="A24" s="30">
        <v>36039</v>
      </c>
      <c r="B24">
        <v>36039</v>
      </c>
      <c r="C24" s="3" t="s">
        <v>5</v>
      </c>
      <c r="D24" s="3">
        <v>-1.89988964843744</v>
      </c>
    </row>
    <row r="25" spans="1:4" ht="12">
      <c r="A25" s="30">
        <v>36040</v>
      </c>
      <c r="B25">
        <v>36040</v>
      </c>
      <c r="C25" s="3" t="s">
        <v>5</v>
      </c>
      <c r="D25" s="3">
        <v>-1.93652197265619</v>
      </c>
    </row>
    <row r="26" spans="1:4" ht="12">
      <c r="A26" s="30">
        <v>36041</v>
      </c>
      <c r="B26">
        <v>36041</v>
      </c>
      <c r="C26" s="3" t="s">
        <v>5</v>
      </c>
      <c r="D26" s="3">
        <v>-1.88392171223952</v>
      </c>
    </row>
    <row r="27" spans="1:4" ht="12">
      <c r="A27" s="30">
        <v>36042</v>
      </c>
      <c r="B27">
        <v>36042</v>
      </c>
      <c r="C27" s="3" t="s">
        <v>5</v>
      </c>
      <c r="D27" s="3">
        <v>-2.0144830729166</v>
      </c>
    </row>
    <row r="28" spans="1:4" ht="12">
      <c r="A28" s="30">
        <v>36043</v>
      </c>
      <c r="B28">
        <v>36043</v>
      </c>
      <c r="C28" s="3" t="s">
        <v>5</v>
      </c>
      <c r="D28" s="3">
        <v>-1.95624707031244</v>
      </c>
    </row>
    <row r="29" spans="1:4" ht="12">
      <c r="A29" s="30">
        <v>36044</v>
      </c>
      <c r="B29">
        <v>36044</v>
      </c>
      <c r="C29" s="3" t="s">
        <v>5</v>
      </c>
      <c r="D29" s="3">
        <v>-1.83507861328119</v>
      </c>
    </row>
    <row r="30" spans="1:4" ht="12">
      <c r="A30" s="30">
        <v>36045</v>
      </c>
      <c r="B30">
        <v>36045</v>
      </c>
      <c r="C30" s="3" t="s">
        <v>5</v>
      </c>
      <c r="D30" s="3">
        <v>-1.60495247395828</v>
      </c>
    </row>
    <row r="31" spans="1:4" ht="12">
      <c r="A31" s="30">
        <v>36046</v>
      </c>
      <c r="B31">
        <v>36046</v>
      </c>
      <c r="C31" s="3" t="s">
        <v>5</v>
      </c>
      <c r="D31" s="3">
        <v>-1.70076009114577</v>
      </c>
    </row>
    <row r="32" spans="1:4" ht="12">
      <c r="A32" s="30">
        <v>36047</v>
      </c>
      <c r="B32">
        <v>36047</v>
      </c>
      <c r="C32" s="3" t="s">
        <v>5</v>
      </c>
      <c r="D32" s="3">
        <v>-1.62655615234369</v>
      </c>
    </row>
    <row r="33" spans="1:4" ht="12">
      <c r="A33" s="30">
        <v>36048</v>
      </c>
      <c r="B33">
        <v>36048</v>
      </c>
      <c r="C33" s="3" t="s">
        <v>5</v>
      </c>
      <c r="D33" s="3">
        <v>-1.72424235026036</v>
      </c>
    </row>
    <row r="34" spans="1:4" ht="12">
      <c r="A34" s="30">
        <v>36049</v>
      </c>
      <c r="B34">
        <v>36049</v>
      </c>
      <c r="C34" s="3" t="s">
        <v>5</v>
      </c>
      <c r="D34" s="3">
        <v>-1.66506705729161</v>
      </c>
    </row>
    <row r="35" spans="1:4" ht="12">
      <c r="A35" s="30">
        <v>36050</v>
      </c>
      <c r="B35">
        <v>36050</v>
      </c>
      <c r="C35" s="3" t="s">
        <v>5</v>
      </c>
      <c r="D35" s="3">
        <v>-1.65755273437494</v>
      </c>
    </row>
    <row r="36" spans="1:4" ht="12">
      <c r="A36" s="30">
        <v>36051</v>
      </c>
      <c r="B36">
        <v>36051</v>
      </c>
      <c r="C36" s="3" t="s">
        <v>5</v>
      </c>
      <c r="D36" s="3">
        <v>-1.61434537760411</v>
      </c>
    </row>
    <row r="37" spans="1:4" ht="12">
      <c r="A37" s="30">
        <v>36052</v>
      </c>
      <c r="B37">
        <v>36052</v>
      </c>
      <c r="C37" s="3" t="s">
        <v>5</v>
      </c>
      <c r="D37" s="3">
        <v>-1.54671647135411</v>
      </c>
    </row>
    <row r="38" spans="1:4" ht="12">
      <c r="A38" s="30">
        <v>36053</v>
      </c>
      <c r="B38">
        <v>36053</v>
      </c>
      <c r="C38" s="3" t="s">
        <v>5</v>
      </c>
      <c r="D38" s="3">
        <v>-1.68667073567702</v>
      </c>
    </row>
    <row r="39" spans="1:4" ht="12">
      <c r="A39" s="30">
        <v>36054</v>
      </c>
      <c r="B39">
        <v>36054</v>
      </c>
      <c r="C39" s="3" t="s">
        <v>5</v>
      </c>
      <c r="D39" s="3">
        <v>-1.74866389973952</v>
      </c>
    </row>
    <row r="40" spans="1:4" ht="12">
      <c r="A40" s="30">
        <v>36055</v>
      </c>
      <c r="B40">
        <v>36055</v>
      </c>
      <c r="C40" s="3" t="s">
        <v>5</v>
      </c>
      <c r="D40" s="3">
        <v>-1.91961474609369</v>
      </c>
    </row>
    <row r="41" spans="1:4" ht="12">
      <c r="A41" s="30">
        <v>36056</v>
      </c>
      <c r="B41">
        <v>36056</v>
      </c>
      <c r="C41" s="3" t="s">
        <v>5</v>
      </c>
      <c r="D41" s="3">
        <v>-2.09526204427077</v>
      </c>
    </row>
    <row r="42" spans="1:4" ht="12">
      <c r="A42" s="30">
        <v>36059</v>
      </c>
      <c r="B42">
        <v>36059</v>
      </c>
      <c r="C42" s="3" t="s">
        <v>5</v>
      </c>
      <c r="D42" s="3">
        <v>-2.2060983072916</v>
      </c>
    </row>
    <row r="43" spans="1:4" ht="12">
      <c r="A43" s="30">
        <v>36060</v>
      </c>
      <c r="B43">
        <v>36060</v>
      </c>
      <c r="C43" s="3" t="s">
        <v>5</v>
      </c>
      <c r="D43" s="3">
        <v>-2.11029069010411</v>
      </c>
    </row>
    <row r="44" spans="1:4" ht="12">
      <c r="A44" s="30">
        <v>36061</v>
      </c>
      <c r="B44">
        <v>36061</v>
      </c>
      <c r="C44" s="3" t="s">
        <v>5</v>
      </c>
      <c r="D44" s="3">
        <v>-1.87265022786453</v>
      </c>
    </row>
    <row r="45" spans="1:4" ht="12">
      <c r="A45" s="30">
        <v>36062</v>
      </c>
      <c r="B45">
        <v>36062</v>
      </c>
      <c r="C45" s="3" t="s">
        <v>5</v>
      </c>
      <c r="D45" s="3">
        <v>-1.46124104817703</v>
      </c>
    </row>
    <row r="46" spans="1:4" ht="12">
      <c r="A46" s="30">
        <v>36063</v>
      </c>
      <c r="B46">
        <v>36063</v>
      </c>
      <c r="C46" s="3" t="s">
        <v>5</v>
      </c>
      <c r="D46" s="3">
        <v>-1.46405891927078</v>
      </c>
    </row>
    <row r="47" spans="1:4" ht="12">
      <c r="A47" s="30">
        <v>36064</v>
      </c>
      <c r="B47">
        <v>36064</v>
      </c>
      <c r="C47" s="3" t="s">
        <v>5</v>
      </c>
      <c r="D47" s="3">
        <v>-1.22547916666661</v>
      </c>
    </row>
    <row r="48" spans="1:4" ht="12">
      <c r="A48" s="30">
        <v>36065</v>
      </c>
      <c r="B48">
        <v>36065</v>
      </c>
      <c r="C48" s="3" t="s">
        <v>5</v>
      </c>
      <c r="D48" s="3">
        <v>-1.28465445963536</v>
      </c>
    </row>
    <row r="49" spans="1:4" ht="12">
      <c r="A49" s="30">
        <v>36066</v>
      </c>
      <c r="B49">
        <v>36066</v>
      </c>
      <c r="C49" s="3" t="s">
        <v>5</v>
      </c>
      <c r="D49" s="3">
        <v>-1.42273014322911</v>
      </c>
    </row>
    <row r="50" spans="1:4" ht="12">
      <c r="A50" s="30">
        <v>36067</v>
      </c>
      <c r="B50">
        <v>36067</v>
      </c>
      <c r="C50" s="3" t="s">
        <v>5</v>
      </c>
      <c r="D50" s="3">
        <v>-1.47345182291661</v>
      </c>
    </row>
    <row r="51" spans="1:4" ht="12">
      <c r="A51" s="30">
        <v>36068</v>
      </c>
      <c r="B51">
        <v>36068</v>
      </c>
      <c r="C51" s="3" t="s">
        <v>5</v>
      </c>
      <c r="D51" s="3">
        <v>-1.5532915039062</v>
      </c>
    </row>
    <row r="52" spans="1:4" ht="12">
      <c r="A52" s="30">
        <v>36069</v>
      </c>
      <c r="B52">
        <v>36069</v>
      </c>
      <c r="C52" s="3" t="s">
        <v>5</v>
      </c>
      <c r="D52" s="3">
        <v>-1.5645629882812</v>
      </c>
    </row>
    <row r="53" spans="1:4" ht="12">
      <c r="A53" s="30">
        <v>36070</v>
      </c>
      <c r="B53">
        <v>36070</v>
      </c>
      <c r="C53" s="3" t="s">
        <v>5</v>
      </c>
      <c r="D53" s="3">
        <v>-1.6829135742187</v>
      </c>
    </row>
    <row r="54" spans="1:4" ht="12">
      <c r="A54" s="30">
        <v>36071</v>
      </c>
      <c r="B54">
        <v>36071</v>
      </c>
      <c r="C54" s="3" t="s">
        <v>5</v>
      </c>
      <c r="D54" s="3">
        <v>-1.66506705729161</v>
      </c>
    </row>
    <row r="55" spans="1:4" ht="12">
      <c r="A55" s="30">
        <v>36072</v>
      </c>
      <c r="B55">
        <v>36072</v>
      </c>
      <c r="C55" s="3" t="s">
        <v>5</v>
      </c>
      <c r="D55" s="3">
        <v>-1.57865234374995</v>
      </c>
    </row>
    <row r="56" spans="1:4" ht="12">
      <c r="A56" s="30">
        <v>36073</v>
      </c>
      <c r="B56">
        <v>36073</v>
      </c>
      <c r="C56" s="3" t="s">
        <v>5</v>
      </c>
      <c r="D56" s="3">
        <v>-1.53826285807286</v>
      </c>
    </row>
    <row r="57" spans="1:4" ht="12">
      <c r="A57" s="30">
        <v>36074</v>
      </c>
      <c r="B57">
        <v>36074</v>
      </c>
      <c r="C57" s="3" t="s">
        <v>5</v>
      </c>
      <c r="D57" s="3">
        <v>-1.6040131835937</v>
      </c>
    </row>
    <row r="58" ht="12">
      <c r="A58" s="30"/>
    </row>
    <row r="59" spans="1:4" ht="12">
      <c r="A59" s="30">
        <v>36075</v>
      </c>
      <c r="B59">
        <v>36075</v>
      </c>
      <c r="C59" s="3" t="s">
        <v>5</v>
      </c>
      <c r="D59" s="3">
        <v>-1.30719742838535</v>
      </c>
    </row>
    <row r="60" spans="1:4" ht="12">
      <c r="A60" s="30">
        <v>36076</v>
      </c>
      <c r="B60">
        <v>36076</v>
      </c>
      <c r="C60" s="3" t="s">
        <v>5</v>
      </c>
      <c r="D60" s="3">
        <v>-1.35322265624993</v>
      </c>
    </row>
    <row r="61" spans="1:4" ht="12">
      <c r="A61" s="30">
        <v>36077</v>
      </c>
      <c r="B61">
        <v>36077</v>
      </c>
      <c r="C61" s="3" t="s">
        <v>5</v>
      </c>
      <c r="D61" s="3">
        <v>-1.39267285156243</v>
      </c>
    </row>
    <row r="62" spans="1:4" ht="12">
      <c r="A62" s="30">
        <v>36078</v>
      </c>
      <c r="B62">
        <v>36078</v>
      </c>
      <c r="C62" s="3" t="s">
        <v>5</v>
      </c>
      <c r="D62" s="3">
        <v>-1.4903590494791</v>
      </c>
    </row>
    <row r="63" spans="1:4" ht="12">
      <c r="A63" s="30">
        <v>36079</v>
      </c>
      <c r="B63">
        <v>36079</v>
      </c>
      <c r="C63" s="3" t="s">
        <v>5</v>
      </c>
      <c r="D63" s="3">
        <v>-1.60213460286452</v>
      </c>
    </row>
    <row r="64" spans="1:4" ht="12">
      <c r="A64" s="30">
        <v>36080</v>
      </c>
      <c r="B64">
        <v>36080</v>
      </c>
      <c r="C64" s="3" t="s">
        <v>5</v>
      </c>
      <c r="D64" s="3">
        <v>-1.69606363932285</v>
      </c>
    </row>
    <row r="65" spans="1:4" ht="12">
      <c r="A65" s="30">
        <v>36081</v>
      </c>
      <c r="B65">
        <v>36081</v>
      </c>
      <c r="C65" s="3" t="s">
        <v>5</v>
      </c>
      <c r="D65" s="3">
        <v>-1.81911067708327</v>
      </c>
    </row>
    <row r="66" spans="1:4" ht="12">
      <c r="A66" s="30">
        <v>36082</v>
      </c>
      <c r="B66">
        <v>36082</v>
      </c>
      <c r="C66" s="3" t="s">
        <v>5</v>
      </c>
      <c r="D66" s="3">
        <v>-2.10653352864576</v>
      </c>
    </row>
    <row r="67" spans="1:4" ht="12">
      <c r="A67" s="30">
        <v>36083</v>
      </c>
      <c r="B67">
        <v>36083</v>
      </c>
      <c r="C67" s="3" t="s">
        <v>5</v>
      </c>
      <c r="D67" s="3">
        <v>-2.28781656901035</v>
      </c>
    </row>
    <row r="68" spans="1:4" ht="12">
      <c r="A68" s="30">
        <v>36084</v>
      </c>
      <c r="B68">
        <v>36084</v>
      </c>
      <c r="C68" s="3" t="s">
        <v>5</v>
      </c>
      <c r="D68" s="3">
        <v>-2.4315279947916</v>
      </c>
    </row>
    <row r="69" spans="1:4" ht="12">
      <c r="A69" s="30">
        <v>36085</v>
      </c>
      <c r="B69">
        <v>36085</v>
      </c>
      <c r="C69" s="3" t="s">
        <v>5</v>
      </c>
      <c r="D69" s="3">
        <v>-2.49539973958327</v>
      </c>
    </row>
    <row r="70" spans="1:4" ht="12">
      <c r="A70" s="30">
        <v>36086</v>
      </c>
      <c r="B70">
        <v>36086</v>
      </c>
      <c r="C70" s="3" t="s">
        <v>5</v>
      </c>
      <c r="D70" s="3">
        <v>-2.72834374999993</v>
      </c>
    </row>
    <row r="71" spans="1:4" ht="12">
      <c r="A71" s="30">
        <v>36087</v>
      </c>
      <c r="B71">
        <v>36087</v>
      </c>
      <c r="C71" s="3" t="s">
        <v>5</v>
      </c>
      <c r="D71" s="3">
        <v>-2.82790852864576</v>
      </c>
    </row>
    <row r="72" spans="1:4" ht="12">
      <c r="A72" s="30">
        <v>36088</v>
      </c>
      <c r="B72">
        <v>36088</v>
      </c>
      <c r="C72" s="3" t="s">
        <v>5</v>
      </c>
      <c r="D72" s="3">
        <v>-2.93780550130201</v>
      </c>
    </row>
    <row r="73" spans="1:4" ht="12">
      <c r="A73" s="30">
        <v>36089</v>
      </c>
      <c r="B73">
        <v>36089</v>
      </c>
      <c r="C73" s="3" t="s">
        <v>5</v>
      </c>
      <c r="D73" s="3">
        <v>-3.11720996093742</v>
      </c>
    </row>
    <row r="74" spans="1:4" ht="12">
      <c r="A74" s="30">
        <v>36091</v>
      </c>
      <c r="B74">
        <v>36091</v>
      </c>
      <c r="C74" s="3" t="s">
        <v>5</v>
      </c>
      <c r="D74" s="3">
        <v>-3.34076106770826</v>
      </c>
    </row>
    <row r="75" spans="1:4" ht="12">
      <c r="A75" s="30">
        <v>36092</v>
      </c>
      <c r="B75">
        <v>36092</v>
      </c>
      <c r="C75" s="3" t="s">
        <v>5</v>
      </c>
      <c r="D75" s="3">
        <v>-3.36987906901034</v>
      </c>
    </row>
    <row r="76" spans="1:4" ht="12">
      <c r="A76" s="30">
        <v>36093</v>
      </c>
      <c r="B76">
        <v>36093</v>
      </c>
      <c r="C76" s="3" t="s">
        <v>5</v>
      </c>
      <c r="D76" s="3">
        <v>-3.46756526692701</v>
      </c>
    </row>
    <row r="77" spans="1:4" ht="12">
      <c r="A77" s="30">
        <v>36106</v>
      </c>
      <c r="B77">
        <v>36106</v>
      </c>
      <c r="C77" s="3" t="s">
        <v>5</v>
      </c>
      <c r="D77" s="3">
        <v>-4.06871110026035</v>
      </c>
    </row>
    <row r="78" spans="1:4" ht="12">
      <c r="A78" s="30">
        <v>36107</v>
      </c>
      <c r="B78">
        <v>36107</v>
      </c>
      <c r="C78" s="3" t="s">
        <v>5</v>
      </c>
      <c r="D78" s="3">
        <v>-4.08092187499993</v>
      </c>
    </row>
    <row r="79" spans="1:4" ht="12">
      <c r="A79" s="30">
        <v>36108</v>
      </c>
      <c r="B79">
        <v>36108</v>
      </c>
      <c r="C79" s="3" t="s">
        <v>5</v>
      </c>
      <c r="D79" s="3">
        <v>-4.05743961588534</v>
      </c>
    </row>
    <row r="80" spans="1:4" ht="12">
      <c r="A80" s="30">
        <v>36109</v>
      </c>
      <c r="B80">
        <v>36109</v>
      </c>
      <c r="C80" s="3" t="s">
        <v>5</v>
      </c>
      <c r="D80" s="3">
        <v>-4.02174658203118</v>
      </c>
    </row>
    <row r="81" spans="1:4" ht="12">
      <c r="A81" s="30">
        <v>36110</v>
      </c>
      <c r="B81">
        <v>36110</v>
      </c>
      <c r="C81" s="3" t="s">
        <v>5</v>
      </c>
      <c r="D81" s="3">
        <v>-4.04804671223951</v>
      </c>
    </row>
    <row r="82" spans="1:4" ht="12">
      <c r="A82" s="30">
        <v>36123</v>
      </c>
      <c r="B82">
        <v>36123</v>
      </c>
      <c r="C82" s="3" t="s">
        <v>5</v>
      </c>
      <c r="D82" s="3">
        <v>-3.80383121744784</v>
      </c>
    </row>
    <row r="83" spans="1:4" ht="12">
      <c r="A83" s="30">
        <v>36124</v>
      </c>
      <c r="B83">
        <v>36124</v>
      </c>
      <c r="C83" s="3" t="s">
        <v>5</v>
      </c>
      <c r="D83" s="3">
        <v>-3.76532031249993</v>
      </c>
    </row>
    <row r="84" spans="1:4" ht="12">
      <c r="A84" s="30">
        <v>36133</v>
      </c>
      <c r="B84">
        <v>36133</v>
      </c>
      <c r="C84" s="3" t="s">
        <v>5</v>
      </c>
      <c r="D84" s="3">
        <v>-3.43375081380201</v>
      </c>
    </row>
    <row r="85" spans="1:4" ht="12">
      <c r="A85" s="30">
        <v>36134</v>
      </c>
      <c r="B85">
        <v>36134</v>
      </c>
      <c r="C85" s="3" t="s">
        <v>5</v>
      </c>
      <c r="D85" s="3">
        <v>-3.61127669270826</v>
      </c>
    </row>
    <row r="86" ht="12">
      <c r="A86" s="30"/>
    </row>
    <row r="87" spans="1:4" ht="12">
      <c r="A87" s="30">
        <v>36190</v>
      </c>
      <c r="B87">
        <v>36190</v>
      </c>
      <c r="C87" s="3" t="s">
        <v>5</v>
      </c>
      <c r="D87" s="3">
        <v>0.0275341796874239</v>
      </c>
    </row>
    <row r="88" spans="1:4" ht="12">
      <c r="A88" s="30">
        <v>36191</v>
      </c>
      <c r="B88">
        <v>36191</v>
      </c>
      <c r="C88" s="3" t="s">
        <v>5</v>
      </c>
      <c r="D88" s="3">
        <v>-0.147173828125076</v>
      </c>
    </row>
    <row r="89" spans="1:4" ht="12">
      <c r="A89" s="30">
        <v>36192</v>
      </c>
      <c r="B89">
        <v>36192</v>
      </c>
      <c r="C89" s="3" t="s">
        <v>5</v>
      </c>
      <c r="D89" s="3">
        <v>-0.198834798177159</v>
      </c>
    </row>
    <row r="90" spans="1:4" ht="12">
      <c r="A90" s="30">
        <v>36193</v>
      </c>
      <c r="B90">
        <v>36193</v>
      </c>
      <c r="C90" s="3" t="s">
        <v>5</v>
      </c>
      <c r="D90" s="3">
        <v>-0.402660807291742</v>
      </c>
    </row>
    <row r="91" spans="1:4" ht="12">
      <c r="A91" s="30">
        <v>36194</v>
      </c>
      <c r="B91">
        <v>36194</v>
      </c>
      <c r="C91" s="3" t="s">
        <v>5</v>
      </c>
      <c r="D91" s="3">
        <v>-0.537918619791741</v>
      </c>
    </row>
    <row r="92" spans="1:4" ht="12">
      <c r="A92" s="30">
        <v>36195</v>
      </c>
      <c r="B92">
        <v>36195</v>
      </c>
      <c r="C92" s="3" t="s">
        <v>5</v>
      </c>
      <c r="D92" s="3">
        <v>-0.392328613281326</v>
      </c>
    </row>
    <row r="93" spans="1:4" ht="12">
      <c r="A93" s="30">
        <v>36196</v>
      </c>
      <c r="B93">
        <v>36196</v>
      </c>
      <c r="C93" s="3" t="s">
        <v>5</v>
      </c>
      <c r="D93" s="3">
        <v>-0.267402994791743</v>
      </c>
    </row>
    <row r="94" spans="1:4" ht="12">
      <c r="A94" s="30">
        <v>36197</v>
      </c>
      <c r="B94">
        <v>36197</v>
      </c>
      <c r="C94" s="3" t="s">
        <v>5</v>
      </c>
      <c r="D94" s="3">
        <v>-0.567975911458409</v>
      </c>
    </row>
    <row r="95" spans="1:4" ht="12">
      <c r="A95" s="30">
        <v>36198</v>
      </c>
      <c r="B95">
        <v>36198</v>
      </c>
      <c r="C95" s="3" t="s">
        <v>5</v>
      </c>
      <c r="D95" s="3">
        <v>-0.736108886718824</v>
      </c>
    </row>
    <row r="96" spans="1:4" ht="12">
      <c r="A96" s="30">
        <v>36199</v>
      </c>
      <c r="B96">
        <v>36199</v>
      </c>
      <c r="C96" s="3" t="s">
        <v>5</v>
      </c>
      <c r="D96" s="3">
        <v>-0.812191406250074</v>
      </c>
    </row>
    <row r="97" spans="1:4" ht="12">
      <c r="A97" s="30">
        <v>36200</v>
      </c>
      <c r="B97">
        <v>36200</v>
      </c>
      <c r="C97" s="3" t="s">
        <v>5</v>
      </c>
      <c r="D97" s="3">
        <v>-0.710748046875074</v>
      </c>
    </row>
    <row r="98" spans="1:4" ht="12">
      <c r="A98" s="30">
        <v>36201</v>
      </c>
      <c r="B98">
        <v>36201</v>
      </c>
      <c r="C98" s="3" t="s">
        <v>5</v>
      </c>
      <c r="D98" s="3">
        <v>-0.976567220052159</v>
      </c>
    </row>
    <row r="99" spans="1:4" ht="12">
      <c r="A99" s="30">
        <v>36202</v>
      </c>
      <c r="B99">
        <v>36202</v>
      </c>
      <c r="C99" s="3" t="s">
        <v>5</v>
      </c>
      <c r="D99" s="3">
        <v>-1.10618929036465</v>
      </c>
    </row>
    <row r="100" spans="1:4" ht="12">
      <c r="A100" s="30">
        <v>36203</v>
      </c>
      <c r="B100">
        <v>36203</v>
      </c>
      <c r="C100" s="3" t="s">
        <v>5</v>
      </c>
      <c r="D100" s="3">
        <v>-1.15315380859382</v>
      </c>
    </row>
    <row r="101" spans="1:4" ht="12">
      <c r="A101" s="30">
        <v>36204</v>
      </c>
      <c r="B101">
        <v>36204</v>
      </c>
      <c r="C101" s="3" t="s">
        <v>5</v>
      </c>
      <c r="D101" s="3">
        <v>-1.16630387369799</v>
      </c>
    </row>
    <row r="102" spans="1:4" ht="12">
      <c r="A102" s="30">
        <v>36205</v>
      </c>
      <c r="B102">
        <v>36205</v>
      </c>
      <c r="C102" s="3" t="s">
        <v>5</v>
      </c>
      <c r="D102" s="3">
        <v>-1.21608626302091</v>
      </c>
    </row>
    <row r="103" spans="1:4" ht="12">
      <c r="A103" s="30">
        <v>36206</v>
      </c>
      <c r="B103">
        <v>36206</v>
      </c>
      <c r="C103" s="3" t="s">
        <v>5</v>
      </c>
      <c r="D103" s="3">
        <v>-1.36261555989591</v>
      </c>
    </row>
    <row r="104" spans="1:4" ht="12">
      <c r="A104" s="30">
        <v>36207</v>
      </c>
      <c r="B104">
        <v>36207</v>
      </c>
      <c r="C104" s="3" t="s">
        <v>5</v>
      </c>
      <c r="D104" s="3">
        <v>-1.34570833333341</v>
      </c>
    </row>
    <row r="105" spans="1:4" ht="12">
      <c r="A105" s="30">
        <v>36208</v>
      </c>
      <c r="B105">
        <v>36208</v>
      </c>
      <c r="C105" s="3" t="s">
        <v>5</v>
      </c>
      <c r="D105" s="3">
        <v>-1.40582291666674</v>
      </c>
    </row>
    <row r="106" spans="1:4" ht="12">
      <c r="A106" s="30">
        <v>36209</v>
      </c>
      <c r="B106">
        <v>36209</v>
      </c>
      <c r="C106" s="3" t="s">
        <v>5</v>
      </c>
      <c r="D106" s="3">
        <v>-1.41427652994799</v>
      </c>
    </row>
    <row r="107" spans="1:4" ht="12">
      <c r="A107" s="30">
        <v>36210</v>
      </c>
      <c r="B107">
        <v>36210</v>
      </c>
      <c r="C107" s="3" t="s">
        <v>5</v>
      </c>
      <c r="D107" s="3">
        <v>-1.47251253255216</v>
      </c>
    </row>
    <row r="108" spans="1:4" ht="12">
      <c r="A108" s="30">
        <v>36211</v>
      </c>
      <c r="B108">
        <v>36211</v>
      </c>
      <c r="C108" s="3" t="s">
        <v>5</v>
      </c>
      <c r="D108" s="3">
        <v>-1.44809098307299</v>
      </c>
    </row>
    <row r="109" spans="1:4" ht="12">
      <c r="A109" s="30">
        <v>36214</v>
      </c>
      <c r="B109">
        <v>36214</v>
      </c>
      <c r="C109" s="3" t="s">
        <v>5</v>
      </c>
      <c r="D109" s="3">
        <v>-1.68573144531258</v>
      </c>
    </row>
    <row r="110" spans="1:4" ht="12">
      <c r="A110" s="30">
        <v>36215</v>
      </c>
      <c r="B110">
        <v>36215</v>
      </c>
      <c r="C110" s="3" t="s">
        <v>5</v>
      </c>
      <c r="D110" s="3">
        <v>-1.80596061197924</v>
      </c>
    </row>
    <row r="111" spans="1:4" ht="12">
      <c r="A111" s="30">
        <v>36216</v>
      </c>
      <c r="B111">
        <v>36216</v>
      </c>
      <c r="C111" s="3" t="s">
        <v>5</v>
      </c>
      <c r="D111" s="3">
        <v>-1.83601790364591</v>
      </c>
    </row>
    <row r="112" spans="1:4" ht="12">
      <c r="A112" s="30">
        <v>36217</v>
      </c>
      <c r="B112">
        <v>36217</v>
      </c>
      <c r="C112" s="3" t="s">
        <v>5</v>
      </c>
      <c r="D112" s="3">
        <v>-1.87452880859382</v>
      </c>
    </row>
    <row r="113" spans="1:4" ht="12">
      <c r="A113" s="30">
        <v>36218</v>
      </c>
      <c r="B113">
        <v>36218</v>
      </c>
      <c r="C113" s="3" t="s">
        <v>5</v>
      </c>
      <c r="D113" s="3">
        <v>-2.07741552734382</v>
      </c>
    </row>
    <row r="114" spans="1:4" ht="12">
      <c r="A114" s="30">
        <v>36219</v>
      </c>
      <c r="B114">
        <v>36219</v>
      </c>
      <c r="C114" s="3" t="s">
        <v>5</v>
      </c>
      <c r="D114" s="3">
        <v>-2.24460921223966</v>
      </c>
    </row>
    <row r="115" spans="1:4" ht="12">
      <c r="A115" s="30">
        <v>36220</v>
      </c>
      <c r="B115">
        <v>36220</v>
      </c>
      <c r="C115" s="3" t="s">
        <v>5</v>
      </c>
      <c r="D115" s="3">
        <v>-2.22676269531258</v>
      </c>
    </row>
    <row r="116" spans="1:4" ht="12">
      <c r="A116" s="30">
        <v>36221</v>
      </c>
      <c r="B116">
        <v>36221</v>
      </c>
      <c r="C116" s="3" t="s">
        <v>5</v>
      </c>
      <c r="D116" s="3">
        <v>-2.35074902343758</v>
      </c>
    </row>
    <row r="117" spans="1:4" ht="12">
      <c r="A117" s="30">
        <v>36222</v>
      </c>
      <c r="B117">
        <v>36222</v>
      </c>
      <c r="C117" s="3" t="s">
        <v>5</v>
      </c>
      <c r="D117" s="3">
        <v>-2.36202050781258</v>
      </c>
    </row>
    <row r="118" spans="1:4" ht="12">
      <c r="A118" s="30">
        <v>36223</v>
      </c>
      <c r="B118">
        <v>36223</v>
      </c>
      <c r="C118" s="3" t="s">
        <v>5</v>
      </c>
      <c r="D118" s="3">
        <v>-2.47661393229174</v>
      </c>
    </row>
    <row r="119" spans="1:4" ht="12">
      <c r="A119" s="30">
        <v>36224</v>
      </c>
      <c r="B119">
        <v>36224</v>
      </c>
      <c r="C119" s="3" t="s">
        <v>5</v>
      </c>
      <c r="D119" s="3">
        <v>-2.55833219401049</v>
      </c>
    </row>
    <row r="120" spans="1:4" ht="12">
      <c r="A120" s="30">
        <v>36225</v>
      </c>
      <c r="B120">
        <v>36225</v>
      </c>
      <c r="C120" s="3" t="s">
        <v>5</v>
      </c>
      <c r="D120" s="3">
        <v>-2.64944335937507</v>
      </c>
    </row>
    <row r="121" spans="1:4" ht="12">
      <c r="A121" s="30">
        <v>36226</v>
      </c>
      <c r="B121">
        <v>36226</v>
      </c>
      <c r="C121" s="3" t="s">
        <v>5</v>
      </c>
      <c r="D121" s="3">
        <v>-2.60999316406257</v>
      </c>
    </row>
    <row r="122" spans="1:4" ht="12">
      <c r="A122" s="30">
        <v>36227</v>
      </c>
      <c r="B122">
        <v>36227</v>
      </c>
      <c r="C122" s="3" t="s">
        <v>5</v>
      </c>
      <c r="D122" s="3">
        <v>-2.57805729166674</v>
      </c>
    </row>
    <row r="123" spans="1:4" ht="12">
      <c r="A123" s="30">
        <v>36228</v>
      </c>
      <c r="B123">
        <v>36228</v>
      </c>
      <c r="C123" s="3" t="s">
        <v>5</v>
      </c>
      <c r="D123" s="3">
        <v>-2.50103548177091</v>
      </c>
    </row>
    <row r="124" spans="1:4" ht="12">
      <c r="A124" s="30">
        <v>36229</v>
      </c>
      <c r="B124">
        <v>36229</v>
      </c>
      <c r="C124" s="3" t="s">
        <v>5</v>
      </c>
      <c r="D124" s="3">
        <v>-2.45501025390633</v>
      </c>
    </row>
    <row r="125" spans="1:4" ht="12">
      <c r="A125" s="30">
        <v>36230</v>
      </c>
      <c r="B125">
        <v>36230</v>
      </c>
      <c r="C125" s="3" t="s">
        <v>5</v>
      </c>
      <c r="D125" s="3">
        <v>-2.50479264322924</v>
      </c>
    </row>
    <row r="126" spans="1:4" ht="12">
      <c r="A126" s="30">
        <v>36236</v>
      </c>
      <c r="B126">
        <v>36236</v>
      </c>
      <c r="C126" s="3" t="s">
        <v>5</v>
      </c>
      <c r="D126" s="3">
        <v>-2.25400211588549</v>
      </c>
    </row>
    <row r="127" spans="1:4" ht="12">
      <c r="A127" s="30">
        <v>36237</v>
      </c>
      <c r="B127">
        <v>36237</v>
      </c>
      <c r="C127" s="3" t="s">
        <v>5</v>
      </c>
      <c r="D127" s="3">
        <v>-2.31975244140633</v>
      </c>
    </row>
    <row r="128" spans="1:4" ht="12">
      <c r="A128" s="30">
        <v>36238</v>
      </c>
      <c r="B128">
        <v>36238</v>
      </c>
      <c r="C128" s="3" t="s">
        <v>5</v>
      </c>
      <c r="D128" s="3">
        <v>-2.40428857421883</v>
      </c>
    </row>
    <row r="129" spans="1:4" ht="12">
      <c r="A129" s="30">
        <v>36271</v>
      </c>
      <c r="B129">
        <v>36271</v>
      </c>
      <c r="C129" s="3" t="s">
        <v>5</v>
      </c>
      <c r="D129" s="3">
        <v>-5.70307633463551</v>
      </c>
    </row>
    <row r="130" spans="1:4" ht="12">
      <c r="A130" s="30">
        <v>36272</v>
      </c>
      <c r="B130">
        <v>36272</v>
      </c>
      <c r="C130" s="3" t="s">
        <v>5</v>
      </c>
      <c r="D130" s="3">
        <v>-5.43631787109384</v>
      </c>
    </row>
    <row r="131" ht="12">
      <c r="A131" s="30"/>
    </row>
    <row r="132" spans="1:4" ht="12">
      <c r="A132" s="30">
        <v>36296</v>
      </c>
      <c r="B132">
        <v>36296</v>
      </c>
      <c r="C132" s="3" t="s">
        <v>5</v>
      </c>
      <c r="D132" s="3">
        <v>-0.377299967448139</v>
      </c>
    </row>
    <row r="133" spans="1:4" ht="12">
      <c r="A133" s="30">
        <v>36297</v>
      </c>
      <c r="B133">
        <v>36297</v>
      </c>
      <c r="C133" s="3" t="s">
        <v>5</v>
      </c>
      <c r="D133" s="3">
        <v>-0.448686035156472</v>
      </c>
    </row>
    <row r="134" spans="1:4" ht="12">
      <c r="A134" s="30">
        <v>36298</v>
      </c>
      <c r="B134">
        <v>36298</v>
      </c>
      <c r="C134" s="3" t="s">
        <v>5</v>
      </c>
      <c r="D134" s="3">
        <v>-0.697597981771053</v>
      </c>
    </row>
    <row r="135" spans="1:4" ht="12">
      <c r="A135" s="30">
        <v>36299</v>
      </c>
      <c r="B135">
        <v>36299</v>
      </c>
      <c r="C135" s="3" t="s">
        <v>5</v>
      </c>
      <c r="D135" s="3">
        <v>-0.926784830729386</v>
      </c>
    </row>
    <row r="136" spans="1:4" ht="12">
      <c r="A136" s="30">
        <v>36300</v>
      </c>
      <c r="B136">
        <v>36300</v>
      </c>
      <c r="C136" s="3" t="s">
        <v>5</v>
      </c>
      <c r="D136" s="3">
        <v>-1.00098876953147</v>
      </c>
    </row>
    <row r="137" spans="1:4" ht="12">
      <c r="A137" s="30">
        <v>36301</v>
      </c>
      <c r="B137">
        <v>36301</v>
      </c>
      <c r="C137" s="3" t="s">
        <v>5</v>
      </c>
      <c r="D137" s="3">
        <v>-1.03198535156272</v>
      </c>
    </row>
    <row r="138" spans="1:4" ht="12">
      <c r="A138" s="30">
        <v>36302</v>
      </c>
      <c r="B138">
        <v>36302</v>
      </c>
      <c r="C138" s="3" t="s">
        <v>5</v>
      </c>
      <c r="D138" s="3">
        <v>-1.06204264322938</v>
      </c>
    </row>
    <row r="139" spans="1:4" ht="12">
      <c r="A139" s="30">
        <v>36303</v>
      </c>
      <c r="B139">
        <v>36303</v>
      </c>
      <c r="C139" s="3" t="s">
        <v>5</v>
      </c>
      <c r="D139" s="3">
        <v>-0.920209798177296</v>
      </c>
    </row>
    <row r="140" spans="1:4" ht="12">
      <c r="A140" s="30">
        <v>36304</v>
      </c>
      <c r="B140">
        <v>36304</v>
      </c>
      <c r="C140" s="3" t="s">
        <v>5</v>
      </c>
      <c r="D140" s="3">
        <v>-1.01413883463563</v>
      </c>
    </row>
    <row r="141" spans="1:4" ht="12">
      <c r="A141" s="30">
        <v>36305</v>
      </c>
      <c r="B141">
        <v>36305</v>
      </c>
      <c r="C141" s="3" t="s">
        <v>5</v>
      </c>
      <c r="D141" s="3">
        <v>-1.23205419921896</v>
      </c>
    </row>
    <row r="142" spans="1:4" ht="12">
      <c r="A142" s="30">
        <v>36306</v>
      </c>
      <c r="B142">
        <v>36306</v>
      </c>
      <c r="C142" s="3" t="s">
        <v>5</v>
      </c>
      <c r="D142" s="3">
        <v>-1.22641845703146</v>
      </c>
    </row>
    <row r="143" spans="1:4" ht="12">
      <c r="A143" s="30">
        <v>36307</v>
      </c>
      <c r="B143">
        <v>36307</v>
      </c>
      <c r="C143" s="3" t="s">
        <v>5</v>
      </c>
      <c r="D143" s="3">
        <v>-1.22923632812521</v>
      </c>
    </row>
    <row r="144" spans="1:4" ht="12">
      <c r="A144" s="30">
        <v>36308</v>
      </c>
      <c r="B144">
        <v>36308</v>
      </c>
      <c r="C144" s="3" t="s">
        <v>5</v>
      </c>
      <c r="D144" s="3">
        <v>-1.27620084635437</v>
      </c>
    </row>
    <row r="145" spans="1:4" ht="12">
      <c r="A145" s="30">
        <v>36309</v>
      </c>
      <c r="B145">
        <v>36309</v>
      </c>
      <c r="C145" s="3" t="s">
        <v>5</v>
      </c>
      <c r="D145" s="3">
        <v>-1.40300504557312</v>
      </c>
    </row>
    <row r="146" spans="1:4" ht="12">
      <c r="A146" s="30">
        <v>36310</v>
      </c>
      <c r="B146">
        <v>36310</v>
      </c>
      <c r="C146" s="3" t="s">
        <v>5</v>
      </c>
      <c r="D146" s="3">
        <v>-1.30907600911479</v>
      </c>
    </row>
    <row r="147" spans="1:4" ht="12">
      <c r="A147" s="30">
        <v>36311</v>
      </c>
      <c r="B147">
        <v>36311</v>
      </c>
      <c r="C147" s="3" t="s">
        <v>5</v>
      </c>
      <c r="D147" s="3">
        <v>-1.23581136067729</v>
      </c>
    </row>
    <row r="148" spans="1:4" ht="12">
      <c r="A148" s="30">
        <v>36312</v>
      </c>
      <c r="B148">
        <v>36312</v>
      </c>
      <c r="C148" s="3" t="s">
        <v>5</v>
      </c>
      <c r="D148" s="3">
        <v>-1.27150439453146</v>
      </c>
    </row>
    <row r="149" spans="1:4" ht="12">
      <c r="A149" s="30">
        <v>36314</v>
      </c>
      <c r="B149">
        <v>36314</v>
      </c>
      <c r="C149" s="3" t="s">
        <v>5</v>
      </c>
      <c r="D149" s="3">
        <v>-1.03386393229187</v>
      </c>
    </row>
    <row r="150" spans="1:4" ht="12">
      <c r="A150" s="30">
        <v>36315</v>
      </c>
      <c r="B150">
        <v>36315</v>
      </c>
      <c r="C150" s="3" t="s">
        <v>5</v>
      </c>
      <c r="D150" s="3">
        <v>-1.0996142578127</v>
      </c>
    </row>
    <row r="151" spans="1:4" ht="12">
      <c r="A151" s="30">
        <v>36316</v>
      </c>
      <c r="B151">
        <v>36316</v>
      </c>
      <c r="C151" s="3" t="s">
        <v>5</v>
      </c>
      <c r="D151" s="3">
        <v>-1.01413883463562</v>
      </c>
    </row>
    <row r="152" spans="1:4" ht="12">
      <c r="A152" s="30">
        <v>36317</v>
      </c>
      <c r="B152">
        <v>36317</v>
      </c>
      <c r="C152" s="3" t="s">
        <v>5</v>
      </c>
      <c r="D152" s="3">
        <v>-1.0207138671877</v>
      </c>
    </row>
    <row r="153" spans="1:4" ht="12">
      <c r="A153" s="30">
        <v>36318</v>
      </c>
      <c r="B153">
        <v>36318</v>
      </c>
      <c r="C153" s="3" t="s">
        <v>5</v>
      </c>
      <c r="D153" s="3">
        <v>-1.09116064453145</v>
      </c>
    </row>
    <row r="154" spans="1:4" ht="12">
      <c r="A154" s="30">
        <v>36319</v>
      </c>
      <c r="B154">
        <v>36319</v>
      </c>
      <c r="C154" s="3" t="s">
        <v>5</v>
      </c>
      <c r="D154" s="3">
        <v>-1.04701399739603</v>
      </c>
    </row>
    <row r="155" spans="1:4" ht="12">
      <c r="A155" s="30">
        <v>36320</v>
      </c>
      <c r="B155">
        <v>36320</v>
      </c>
      <c r="C155" s="3" t="s">
        <v>5</v>
      </c>
      <c r="D155" s="3">
        <v>-1.07613199869811</v>
      </c>
    </row>
    <row r="156" spans="1:4" ht="12">
      <c r="A156" s="30">
        <v>36321</v>
      </c>
      <c r="B156">
        <v>36321</v>
      </c>
      <c r="C156" s="3" t="s">
        <v>5</v>
      </c>
      <c r="D156" s="3">
        <v>-1.00192805989602</v>
      </c>
    </row>
    <row r="157" spans="1:4" ht="12">
      <c r="A157" s="30">
        <v>36322</v>
      </c>
      <c r="B157">
        <v>36322</v>
      </c>
      <c r="C157" s="3" t="s">
        <v>5</v>
      </c>
      <c r="D157" s="3">
        <v>-0.984081542968942</v>
      </c>
    </row>
    <row r="158" spans="1:4" ht="12">
      <c r="A158" s="30">
        <v>36323</v>
      </c>
      <c r="B158">
        <v>36323</v>
      </c>
      <c r="C158" s="3" t="s">
        <v>5</v>
      </c>
      <c r="D158" s="3">
        <v>-0.93335986328144</v>
      </c>
    </row>
    <row r="159" spans="1:4" ht="12">
      <c r="A159" s="30">
        <v>36324</v>
      </c>
      <c r="B159">
        <v>36324</v>
      </c>
      <c r="C159" s="3" t="s">
        <v>5</v>
      </c>
      <c r="D159" s="3">
        <v>-0.891091796875192</v>
      </c>
    </row>
    <row r="160" spans="1:4" ht="12">
      <c r="A160" s="30">
        <v>36325</v>
      </c>
      <c r="B160">
        <v>36325</v>
      </c>
      <c r="C160" s="3" t="s">
        <v>5</v>
      </c>
      <c r="D160" s="3">
        <v>-0.986899414062692</v>
      </c>
    </row>
    <row r="161" spans="1:4" ht="12">
      <c r="A161" s="30">
        <v>36326</v>
      </c>
      <c r="B161">
        <v>36326</v>
      </c>
      <c r="C161" s="3" t="s">
        <v>5</v>
      </c>
      <c r="D161" s="3">
        <v>-0.946509928385609</v>
      </c>
    </row>
    <row r="162" spans="1:4" ht="12">
      <c r="A162" s="30">
        <v>36327</v>
      </c>
      <c r="B162">
        <v>36327</v>
      </c>
      <c r="C162" s="3" t="s">
        <v>5</v>
      </c>
      <c r="D162" s="3">
        <v>-0.909877604166859</v>
      </c>
    </row>
    <row r="163" spans="1:4" ht="12">
      <c r="A163" s="30">
        <v>36328</v>
      </c>
      <c r="B163">
        <v>36328</v>
      </c>
      <c r="C163" s="3" t="s">
        <v>5</v>
      </c>
      <c r="D163" s="3">
        <v>-0.998170898437693</v>
      </c>
    </row>
    <row r="164" spans="1:4" ht="12">
      <c r="A164" s="30">
        <v>36329</v>
      </c>
      <c r="B164">
        <v>36329</v>
      </c>
      <c r="C164" s="3" t="s">
        <v>5</v>
      </c>
      <c r="D164" s="3">
        <v>-1.02728889973977</v>
      </c>
    </row>
    <row r="165" spans="1:4" ht="12">
      <c r="A165" s="30">
        <v>36330</v>
      </c>
      <c r="B165">
        <v>36330</v>
      </c>
      <c r="C165" s="3" t="s">
        <v>5</v>
      </c>
      <c r="D165" s="3">
        <v>-1.04043896484394</v>
      </c>
    </row>
    <row r="166" ht="12">
      <c r="A166" s="30"/>
    </row>
    <row r="167" spans="1:4" ht="12">
      <c r="A167" s="30">
        <v>36331</v>
      </c>
      <c r="B167">
        <v>36331</v>
      </c>
      <c r="C167" s="3" t="s">
        <v>5</v>
      </c>
      <c r="D167" s="3">
        <v>3.59871614583416</v>
      </c>
    </row>
    <row r="168" spans="1:4" ht="12">
      <c r="A168" s="30">
        <v>36332</v>
      </c>
      <c r="B168">
        <v>36332</v>
      </c>
      <c r="C168" s="3" t="s">
        <v>5</v>
      </c>
      <c r="D168" s="3">
        <v>2.96563444010499</v>
      </c>
    </row>
    <row r="169" spans="1:4" ht="12">
      <c r="A169" s="30">
        <v>36333</v>
      </c>
      <c r="B169">
        <v>36333</v>
      </c>
      <c r="C169" s="3" t="s">
        <v>5</v>
      </c>
      <c r="D169" s="3">
        <v>2.8472838541675</v>
      </c>
    </row>
    <row r="170" spans="1:4" ht="12">
      <c r="A170" s="30">
        <v>36334</v>
      </c>
      <c r="B170">
        <v>36334</v>
      </c>
      <c r="C170" s="3" t="s">
        <v>5</v>
      </c>
      <c r="D170" s="3">
        <v>2.56173958333417</v>
      </c>
    </row>
    <row r="171" spans="1:4" ht="12">
      <c r="A171" s="30">
        <v>36335</v>
      </c>
      <c r="B171">
        <v>36335</v>
      </c>
      <c r="C171" s="3" t="s">
        <v>5</v>
      </c>
      <c r="D171" s="3">
        <v>1.57548470052166</v>
      </c>
    </row>
    <row r="172" spans="1:4" ht="12">
      <c r="A172" s="30">
        <v>36336</v>
      </c>
      <c r="B172">
        <v>36336</v>
      </c>
      <c r="C172" s="3" t="s">
        <v>5</v>
      </c>
      <c r="D172" s="3">
        <v>0.896377766927911</v>
      </c>
    </row>
    <row r="173" spans="1:4" ht="12">
      <c r="A173" s="30">
        <v>36337</v>
      </c>
      <c r="B173">
        <v>36337</v>
      </c>
      <c r="C173" s="3" t="s">
        <v>5</v>
      </c>
      <c r="D173" s="3">
        <v>0.741394856771661</v>
      </c>
    </row>
    <row r="174" spans="1:4" ht="12">
      <c r="A174" s="30">
        <v>36339</v>
      </c>
      <c r="B174">
        <v>36339</v>
      </c>
      <c r="C174" s="3" t="s">
        <v>5</v>
      </c>
      <c r="D174" s="3">
        <v>0.66813020833416</v>
      </c>
    </row>
    <row r="175" spans="1:4" ht="12">
      <c r="A175" s="30">
        <v>36340</v>
      </c>
      <c r="B175">
        <v>36340</v>
      </c>
      <c r="C175" s="3" t="s">
        <v>5</v>
      </c>
      <c r="D175" s="3">
        <v>1.28712255859457</v>
      </c>
    </row>
    <row r="176" spans="1:4" ht="12">
      <c r="A176" s="30">
        <v>36341</v>
      </c>
      <c r="B176">
        <v>36341</v>
      </c>
      <c r="C176" s="3" t="s">
        <v>5</v>
      </c>
      <c r="D176" s="3">
        <v>1.27303320312582</v>
      </c>
    </row>
    <row r="177" spans="1:4" ht="12">
      <c r="A177" s="30">
        <v>36342</v>
      </c>
      <c r="B177">
        <v>36342</v>
      </c>
      <c r="C177" s="3" t="s">
        <v>5</v>
      </c>
      <c r="D177" s="3">
        <v>1.28994042968833</v>
      </c>
    </row>
    <row r="178" spans="1:4" ht="12">
      <c r="A178" s="30">
        <v>36343</v>
      </c>
      <c r="B178">
        <v>36343</v>
      </c>
      <c r="C178" s="3" t="s">
        <v>5</v>
      </c>
      <c r="D178" s="3">
        <v>1.23734016927166</v>
      </c>
    </row>
    <row r="179" spans="1:4" ht="12">
      <c r="A179" s="30">
        <v>36356</v>
      </c>
      <c r="B179">
        <v>36356</v>
      </c>
      <c r="C179" s="3" t="s">
        <v>5</v>
      </c>
      <c r="D179" s="3">
        <v>0.214452962240406</v>
      </c>
    </row>
    <row r="180" spans="1:4" ht="12">
      <c r="A180" s="30">
        <v>36357</v>
      </c>
      <c r="B180">
        <v>36357</v>
      </c>
      <c r="C180" s="3" t="s">
        <v>5</v>
      </c>
      <c r="D180" s="3">
        <v>1.28148681640707</v>
      </c>
    </row>
    <row r="181" spans="1:4" ht="12">
      <c r="A181" s="30">
        <v>36370</v>
      </c>
      <c r="B181">
        <v>36370</v>
      </c>
      <c r="C181" s="3" t="s">
        <v>5</v>
      </c>
      <c r="D181" s="3">
        <v>0.265174641927905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2"/>
  <sheetViews>
    <sheetView workbookViewId="0" topLeftCell="A1">
      <selection activeCell="D20" sqref="D20"/>
    </sheetView>
  </sheetViews>
  <sheetFormatPr defaultColWidth="11.421875" defaultRowHeight="12.75"/>
  <cols>
    <col min="2" max="5" width="8.8515625" style="0" customWidth="1"/>
    <col min="6" max="6" width="12.421875" style="0" bestFit="1" customWidth="1"/>
    <col min="7" max="13" width="8.8515625" style="0" customWidth="1"/>
    <col min="14" max="14" width="13.140625" style="0" bestFit="1" customWidth="1"/>
    <col min="15" max="16384" width="8.8515625" style="0" customWidth="1"/>
  </cols>
  <sheetData>
    <row r="1" spans="1:14" ht="12">
      <c r="A1" t="s">
        <v>91</v>
      </c>
      <c r="B1" s="1" t="s">
        <v>46</v>
      </c>
      <c r="C1" t="s">
        <v>47</v>
      </c>
      <c r="E1" t="s">
        <v>53</v>
      </c>
      <c r="F1" t="s">
        <v>63</v>
      </c>
      <c r="G1" t="s">
        <v>49</v>
      </c>
      <c r="H1" t="s">
        <v>48</v>
      </c>
      <c r="I1" t="s">
        <v>50</v>
      </c>
      <c r="J1" t="s">
        <v>51</v>
      </c>
      <c r="K1" t="s">
        <v>52</v>
      </c>
      <c r="M1" t="s">
        <v>62</v>
      </c>
      <c r="N1">
        <f>COUNT(E2:E17)</f>
        <v>16</v>
      </c>
    </row>
    <row r="2" spans="1:14" ht="12">
      <c r="A2" s="9">
        <f>'pointing_2008july_sharp.csv'!B25</f>
        <v>43877</v>
      </c>
      <c r="B2" s="23">
        <f>'pointing_2008july_sharp.csv'!E25</f>
        <v>24.200000000000003</v>
      </c>
      <c r="C2" s="23">
        <f>'pointing_2008july_sharp.csv'!O25</f>
        <v>-0.2704075713969871</v>
      </c>
      <c r="E2">
        <f>B2*PI()/180</f>
        <v>0.4223696789826278</v>
      </c>
      <c r="F2">
        <f>C2/206265</f>
        <v>-1.310971669439736E-06</v>
      </c>
      <c r="G2">
        <f>E2*E2</f>
        <v>0.17839614572388804</v>
      </c>
      <c r="H2">
        <f>E2*E2*E2</f>
        <v>0.07534912280113668</v>
      </c>
      <c r="I2">
        <f>E2*E2*E2*E2</f>
        <v>0.0318251848091387</v>
      </c>
      <c r="J2">
        <f>E2*F2</f>
        <v>-5.537146831765808E-07</v>
      </c>
      <c r="K2">
        <f>E2*E2*F2</f>
        <v>-2.3387229298125992E-07</v>
      </c>
      <c r="M2" t="s">
        <v>54</v>
      </c>
      <c r="N2">
        <f>SUM(E2:E17)</f>
        <v>8.574802615048142</v>
      </c>
    </row>
    <row r="3" spans="1:14" ht="12">
      <c r="A3" s="9">
        <f>'pointing_2008july_sharp.csv'!B26</f>
        <v>43878</v>
      </c>
      <c r="B3" s="23">
        <f>'pointing_2008july_sharp.csv'!E26</f>
        <v>24.5</v>
      </c>
      <c r="C3" s="23">
        <f>'pointing_2008july_sharp.csv'!O26</f>
        <v>-0.526548518603235</v>
      </c>
      <c r="E3">
        <f aca="true" t="shared" si="0" ref="E3:E17">B3*PI()/180</f>
        <v>0.4276056667386107</v>
      </c>
      <c r="F3">
        <f aca="true" t="shared" si="1" ref="F3:F17">C3/206265</f>
        <v>-2.552776857941168E-06</v>
      </c>
      <c r="G3">
        <f aca="true" t="shared" si="2" ref="G3:G17">E3*E3</f>
        <v>0.18284660622697183</v>
      </c>
      <c r="H3">
        <f aca="true" t="shared" si="3" ref="H3:H17">E3*E3*E3</f>
        <v>0.0781862449665765</v>
      </c>
      <c r="I3">
        <f aca="true" t="shared" si="4" ref="I3:I17">E3*E3*E3*E3</f>
        <v>0.03343288140872129</v>
      </c>
      <c r="J3">
        <f aca="true" t="shared" si="5" ref="J3:J17">E3*F3</f>
        <v>-1.0915818503748289E-06</v>
      </c>
      <c r="K3">
        <f aca="true" t="shared" si="6" ref="K3:K17">E3*E3*F3</f>
        <v>-4.667665849292952E-07</v>
      </c>
      <c r="M3" t="s">
        <v>57</v>
      </c>
      <c r="N3">
        <f>SUM(G2:G17)</f>
        <v>5.371261085789273</v>
      </c>
    </row>
    <row r="4" spans="1:14" ht="12">
      <c r="A4" s="9">
        <f>'pointing_2008july_sharp.csv'!B27</f>
        <v>43879</v>
      </c>
      <c r="B4" s="23">
        <f>'pointing_2008july_sharp.csv'!E27</f>
        <v>24.700000000000003</v>
      </c>
      <c r="C4" s="23">
        <f>'pointing_2008july_sharp.csv'!O27</f>
        <v>0.9364948684644219</v>
      </c>
      <c r="E4">
        <f t="shared" si="0"/>
        <v>0.43109632524259944</v>
      </c>
      <c r="F4">
        <f t="shared" si="1"/>
        <v>4.540250980362262E-06</v>
      </c>
      <c r="G4">
        <f t="shared" si="2"/>
        <v>0.18584404163767307</v>
      </c>
      <c r="H4">
        <f t="shared" si="3"/>
        <v>0.0801166834182335</v>
      </c>
      <c r="I4">
        <f t="shared" si="4"/>
        <v>0.034538007812225165</v>
      </c>
      <c r="J4">
        <f t="shared" si="5"/>
        <v>1.9572855133132804E-06</v>
      </c>
      <c r="K4">
        <f t="shared" si="6"/>
        <v>8.437785922399302E-07</v>
      </c>
      <c r="M4" t="s">
        <v>55</v>
      </c>
      <c r="N4">
        <f>SUM(H2:H17)</f>
        <v>3.9785241007973062</v>
      </c>
    </row>
    <row r="5" spans="1:14" ht="12">
      <c r="A5" s="9">
        <f>'pointing_2008july_sharp.csv'!B28</f>
        <v>43880</v>
      </c>
      <c r="B5" s="23">
        <f>'pointing_2008july_sharp.csv'!E28</f>
        <v>25</v>
      </c>
      <c r="C5" s="23">
        <f>'pointing_2008july_sharp.csv'!O28</f>
        <v>-0.32006887712630316</v>
      </c>
      <c r="E5">
        <f t="shared" si="0"/>
        <v>0.4363323129985824</v>
      </c>
      <c r="F5">
        <f t="shared" si="1"/>
        <v>-1.5517362476731542E-06</v>
      </c>
      <c r="G5">
        <f t="shared" si="2"/>
        <v>0.19038588736669287</v>
      </c>
      <c r="H5">
        <f t="shared" si="3"/>
        <v>0.08307151459699669</v>
      </c>
      <c r="I5">
        <f t="shared" si="4"/>
        <v>0.03624678610840306</v>
      </c>
      <c r="J5">
        <f t="shared" si="5"/>
        <v>-6.770726661109685E-07</v>
      </c>
      <c r="K5">
        <f t="shared" si="6"/>
        <v>-2.9542868247231576E-07</v>
      </c>
      <c r="M5" t="s">
        <v>56</v>
      </c>
      <c r="N5">
        <f>SUM(I2:I17)</f>
        <v>3.3821154568650056</v>
      </c>
    </row>
    <row r="6" spans="1:14" ht="12">
      <c r="A6" s="9">
        <f>'pointing_2008july_sharp.csv'!B29</f>
        <v>43881</v>
      </c>
      <c r="B6" s="23">
        <f>'pointing_2008july_sharp.csv'!E29</f>
        <v>25.400000000000006</v>
      </c>
      <c r="C6" s="23">
        <f>'pointing_2008july_sharp.csv'!O29</f>
        <v>-0.4967118694061696</v>
      </c>
      <c r="E6">
        <f t="shared" si="0"/>
        <v>0.4433136300065598</v>
      </c>
      <c r="F6">
        <f t="shared" si="1"/>
        <v>-2.408124836526651E-06</v>
      </c>
      <c r="G6">
        <f t="shared" si="2"/>
        <v>0.19652697454959303</v>
      </c>
      <c r="H6">
        <f t="shared" si="3"/>
        <v>0.08712308648178689</v>
      </c>
      <c r="I6">
        <f t="shared" si="4"/>
        <v>0.038622851725616386</v>
      </c>
      <c r="J6">
        <f t="shared" si="5"/>
        <v>-1.067554562789583E-06</v>
      </c>
      <c r="K6">
        <f t="shared" si="6"/>
        <v>-4.73261488460316E-07</v>
      </c>
      <c r="M6" t="s">
        <v>58</v>
      </c>
      <c r="N6">
        <f>SUM(F2:F17)</f>
        <v>-3.266111949125331E-06</v>
      </c>
    </row>
    <row r="7" spans="1:14" ht="12">
      <c r="A7" s="9">
        <f>'pointing_2008july_sharp.csv'!B30</f>
        <v>43883</v>
      </c>
      <c r="B7" s="23">
        <f>'pointing_2008july_sharp.csv'!E30</f>
        <v>56.2</v>
      </c>
      <c r="C7" s="23">
        <f>'pointing_2008july_sharp.csv'!O30</f>
        <v>1.276344761803415</v>
      </c>
      <c r="E7">
        <f t="shared" si="0"/>
        <v>0.9808750396208132</v>
      </c>
      <c r="F7">
        <f t="shared" si="1"/>
        <v>6.187888210813346E-06</v>
      </c>
      <c r="G7">
        <f t="shared" si="2"/>
        <v>0.962115843351132</v>
      </c>
      <c r="H7">
        <f t="shared" si="3"/>
        <v>0.9437154159668537</v>
      </c>
      <c r="I7">
        <f t="shared" si="4"/>
        <v>0.9256668960272599</v>
      </c>
      <c r="J7">
        <f t="shared" si="5"/>
        <v>6.069545093950704E-06</v>
      </c>
      <c r="K7">
        <f t="shared" si="6"/>
        <v>5.95346528450921E-06</v>
      </c>
      <c r="M7" t="s">
        <v>59</v>
      </c>
      <c r="N7">
        <f>SUM(J2:J17)</f>
        <v>-1.7575037275893774E-06</v>
      </c>
    </row>
    <row r="8" spans="1:14" ht="12">
      <c r="A8" s="9">
        <f>'pointing_2008july_sharp.csv'!B31</f>
        <v>43899</v>
      </c>
      <c r="B8" s="23">
        <f>'pointing_2008july_sharp.csv'!E31</f>
        <v>22.5</v>
      </c>
      <c r="C8" s="23">
        <f>'pointing_2008july_sharp.csv'!O31</f>
        <v>0.9626060030806372</v>
      </c>
      <c r="E8">
        <f t="shared" si="0"/>
        <v>0.39269908169872414</v>
      </c>
      <c r="F8">
        <f t="shared" si="1"/>
        <v>4.666841214363257E-06</v>
      </c>
      <c r="G8">
        <f t="shared" si="2"/>
        <v>0.15421256876702122</v>
      </c>
      <c r="H8">
        <f t="shared" si="3"/>
        <v>0.06055913414121058</v>
      </c>
      <c r="I8">
        <f t="shared" si="4"/>
        <v>0.023781516365723246</v>
      </c>
      <c r="J8">
        <f t="shared" si="5"/>
        <v>1.8326642593142095E-06</v>
      </c>
      <c r="K8">
        <f t="shared" si="6"/>
        <v>7.196855716947625E-07</v>
      </c>
      <c r="M8" t="s">
        <v>60</v>
      </c>
      <c r="N8">
        <f>SUM(K2:K17)</f>
        <v>-1.0917784609168654E-06</v>
      </c>
    </row>
    <row r="9" spans="1:11" ht="12">
      <c r="A9" s="9">
        <f>'pointing_2008july_sharp.csv'!B32</f>
        <v>44197</v>
      </c>
      <c r="B9" s="23">
        <f>'pointing_2008july_sharp.csv'!E32</f>
        <v>23.299999999999997</v>
      </c>
      <c r="C9" s="23">
        <f>'pointing_2008july_sharp.csv'!O32</f>
        <v>0.47897470903753003</v>
      </c>
      <c r="E9">
        <f t="shared" si="0"/>
        <v>0.4066617157146787</v>
      </c>
      <c r="F9">
        <f t="shared" si="1"/>
        <v>2.3221327371950164E-06</v>
      </c>
      <c r="G9">
        <f t="shared" si="2"/>
        <v>0.16537375102800614</v>
      </c>
      <c r="H9">
        <f t="shared" si="3"/>
        <v>0.06725117332722108</v>
      </c>
      <c r="I9">
        <f t="shared" si="4"/>
        <v>0.027348477529072962</v>
      </c>
      <c r="J9">
        <f t="shared" si="5"/>
        <v>9.443224830249484E-07</v>
      </c>
      <c r="K9">
        <f t="shared" si="6"/>
        <v>3.840198011348711E-07</v>
      </c>
    </row>
    <row r="10" spans="1:14" ht="12">
      <c r="A10" s="9">
        <f>'pointing_2008july_sharp.csv'!B33</f>
        <v>44198</v>
      </c>
      <c r="B10" s="23">
        <f>'pointing_2008july_sharp.csv'!E33</f>
        <v>23.299999999999997</v>
      </c>
      <c r="C10" s="23">
        <f>'pointing_2008july_sharp.csv'!O33</f>
        <v>0.08190173803754419</v>
      </c>
      <c r="E10">
        <f t="shared" si="0"/>
        <v>0.4066617157146787</v>
      </c>
      <c r="F10">
        <f t="shared" si="1"/>
        <v>3.9707045808811087E-07</v>
      </c>
      <c r="G10">
        <f t="shared" si="2"/>
        <v>0.16537375102800614</v>
      </c>
      <c r="H10">
        <f t="shared" si="3"/>
        <v>0.06725117332722108</v>
      </c>
      <c r="I10">
        <f t="shared" si="4"/>
        <v>0.027348477529072962</v>
      </c>
      <c r="J10">
        <f t="shared" si="5"/>
        <v>1.6147335374572457E-07</v>
      </c>
      <c r="K10">
        <f t="shared" si="6"/>
        <v>6.56650310764396E-08</v>
      </c>
      <c r="M10" t="s">
        <v>61</v>
      </c>
      <c r="N10">
        <f>N1*(N3*N5-N4*N4)-N2*(N2*N5-N3*N4)+N3*(N2*N4-N3*N3)</f>
        <v>0.24202359476881696</v>
      </c>
    </row>
    <row r="11" spans="1:17" ht="12">
      <c r="A11" s="9">
        <f>'pointing_2008july_sharp.csv'!B34</f>
        <v>44199</v>
      </c>
      <c r="B11" s="23">
        <f>'pointing_2008july_sharp.csv'!E34</f>
        <v>23.400000000000006</v>
      </c>
      <c r="C11" s="23">
        <f>'pointing_2008july_sharp.csv'!O34</f>
        <v>-0.23520487310821636</v>
      </c>
      <c r="E11">
        <f t="shared" si="0"/>
        <v>0.4084070449666732</v>
      </c>
      <c r="F11">
        <f t="shared" si="1"/>
        <v>-1.1403043323308188E-06</v>
      </c>
      <c r="G11">
        <f t="shared" si="2"/>
        <v>0.16679631437841022</v>
      </c>
      <c r="H11">
        <f t="shared" si="3"/>
        <v>0.06812078986661874</v>
      </c>
      <c r="I11">
        <f t="shared" si="4"/>
        <v>0.027821010490221454</v>
      </c>
      <c r="J11">
        <f t="shared" si="5"/>
        <v>-4.65708322729925E-07</v>
      </c>
      <c r="K11">
        <f t="shared" si="6"/>
        <v>-1.9019855990251444E-07</v>
      </c>
      <c r="M11" t="s">
        <v>64</v>
      </c>
      <c r="N11">
        <f>(N6*(N3*N5-N4*N4)-N7*(N2*N5-N3*N4)+N8*(N2*N4-N3*N3))/N10</f>
        <v>1.2165815141028175E-07</v>
      </c>
      <c r="O11" t="s">
        <v>65</v>
      </c>
      <c r="P11">
        <f>N11*206265</f>
        <v>0.025093818600641766</v>
      </c>
      <c r="Q11" s="1"/>
    </row>
    <row r="12" spans="1:17" ht="12">
      <c r="A12" s="9">
        <f>'pointing_2008july_sharp.csv'!B35</f>
        <v>44200</v>
      </c>
      <c r="B12" s="23">
        <f>'pointing_2008july_sharp.csv'!E35</f>
        <v>23.400000000000006</v>
      </c>
      <c r="C12" s="23">
        <f>'pointing_2008july_sharp.csv'!O35</f>
        <v>-0.1326710271082021</v>
      </c>
      <c r="E12">
        <f t="shared" si="0"/>
        <v>0.4084070449666732</v>
      </c>
      <c r="F12">
        <f t="shared" si="1"/>
        <v>-6.432066860989606E-07</v>
      </c>
      <c r="G12">
        <f t="shared" si="2"/>
        <v>0.16679631437841022</v>
      </c>
      <c r="H12">
        <f t="shared" si="3"/>
        <v>0.06812078986661874</v>
      </c>
      <c r="I12">
        <f t="shared" si="4"/>
        <v>0.027821010490221454</v>
      </c>
      <c r="J12">
        <f t="shared" si="5"/>
        <v>-2.6269014197248304E-07</v>
      </c>
      <c r="K12">
        <f t="shared" si="6"/>
        <v>-1.0728450462485765E-07</v>
      </c>
      <c r="M12" t="s">
        <v>66</v>
      </c>
      <c r="N12">
        <f>(N1*(N7*N5-N4*N8)-N2*(N6*N5-N3*N8)+N3*(N6*N4-N3*N7))/N10</f>
        <v>-1.0818156905757212E-06</v>
      </c>
      <c r="Q12" s="29">
        <f>N12+'pointing_2008july_sharp.csv'!F9</f>
        <v>4.427412725473226E-05</v>
      </c>
    </row>
    <row r="13" spans="1:17" ht="12">
      <c r="A13" s="9">
        <f>'pointing_2008july_sharp.csv'!B36</f>
        <v>44201</v>
      </c>
      <c r="B13" s="23">
        <f>'pointing_2008july_sharp.csv'!E36</f>
        <v>23.599999999999994</v>
      </c>
      <c r="C13" s="23">
        <f>'pointing_2008july_sharp.csv'!O36</f>
        <v>-0.16779886207659445</v>
      </c>
      <c r="E13">
        <f t="shared" si="0"/>
        <v>0.4118977034706616</v>
      </c>
      <c r="F13">
        <f t="shared" si="1"/>
        <v>-8.135110759294812E-07</v>
      </c>
      <c r="G13">
        <f t="shared" si="2"/>
        <v>0.16965971812440508</v>
      </c>
      <c r="H13">
        <f t="shared" si="3"/>
        <v>0.06988244826692225</v>
      </c>
      <c r="I13">
        <f t="shared" si="4"/>
        <v>0.028784419954052592</v>
      </c>
      <c r="J13">
        <f t="shared" si="5"/>
        <v>-3.3508334392330033E-07</v>
      </c>
      <c r="K13">
        <f t="shared" si="6"/>
        <v>-1.3802005983327728E-07</v>
      </c>
      <c r="M13" t="s">
        <v>67</v>
      </c>
      <c r="N13">
        <f>(N1*(N3*N8-N7*N4)-N2*(N2*N8-N6*N4)+N3*(N2*N7-N6*N3))/N10</f>
        <v>7.565660235005401E-07</v>
      </c>
      <c r="Q13" s="29">
        <f>N13+'pointing_2008july_sharp.csv'!F12</f>
        <v>1.1598380300395982E-05</v>
      </c>
    </row>
    <row r="14" spans="1:11" ht="12">
      <c r="A14" s="9">
        <f>'pointing_2008july_sharp.csv'!B37</f>
        <v>44202</v>
      </c>
      <c r="B14" s="23">
        <f>'pointing_2008july_sharp.csv'!E37</f>
        <v>23.700000000000003</v>
      </c>
      <c r="C14" s="23">
        <f>'pointing_2008july_sharp.csv'!O37</f>
        <v>-0.7847279108992495</v>
      </c>
      <c r="E14">
        <f t="shared" si="0"/>
        <v>0.4136430327226561</v>
      </c>
      <c r="F14">
        <f t="shared" si="1"/>
        <v>-3.8044646978365186E-06</v>
      </c>
      <c r="G14">
        <f t="shared" si="2"/>
        <v>0.17110055851999637</v>
      </c>
      <c r="H14">
        <f t="shared" si="3"/>
        <v>0.0707745539267516</v>
      </c>
      <c r="I14">
        <f t="shared" si="4"/>
        <v>0.0292754011258547</v>
      </c>
      <c r="J14">
        <f t="shared" si="5"/>
        <v>-1.5736903154993812E-06</v>
      </c>
      <c r="K14">
        <f t="shared" si="6"/>
        <v>-6.509460346694376E-07</v>
      </c>
    </row>
    <row r="15" spans="1:11" ht="12">
      <c r="A15" s="9">
        <f>'pointing_2008july_sharp.csv'!B38</f>
        <v>44203</v>
      </c>
      <c r="B15" s="23">
        <f>'pointing_2008july_sharp.csv'!E38</f>
        <v>63.3</v>
      </c>
      <c r="C15" s="23">
        <f>'pointing_2008july_sharp.csv'!O38</f>
        <v>-0.7922941178180025</v>
      </c>
      <c r="E15">
        <f t="shared" si="0"/>
        <v>1.1047934165124107</v>
      </c>
      <c r="F15">
        <f t="shared" si="1"/>
        <v>-3.841146669662825E-06</v>
      </c>
      <c r="G15">
        <f t="shared" si="2"/>
        <v>1.220568493169165</v>
      </c>
      <c r="H15">
        <f t="shared" si="3"/>
        <v>1.3484760356557668</v>
      </c>
      <c r="I15">
        <f t="shared" si="4"/>
        <v>1.489787446517246</v>
      </c>
      <c r="J15">
        <f t="shared" si="5"/>
        <v>-4.2436735525020605E-06</v>
      </c>
      <c r="K15">
        <f t="shared" si="6"/>
        <v>-4.68838260263211E-06</v>
      </c>
    </row>
    <row r="16" spans="1:11" ht="12">
      <c r="A16" s="9">
        <f>'pointing_2008july_sharp.csv'!B39</f>
        <v>44219</v>
      </c>
      <c r="B16" s="23">
        <f>'pointing_2008july_sharp.csv'!E39</f>
        <v>42.5</v>
      </c>
      <c r="C16" s="23">
        <f>'pointing_2008july_sharp.csv'!O39</f>
        <v>-0.31585724316239805</v>
      </c>
      <c r="E16">
        <f t="shared" si="0"/>
        <v>0.7417649320975901</v>
      </c>
      <c r="F16">
        <f t="shared" si="1"/>
        <v>-1.531317689197867E-06</v>
      </c>
      <c r="G16">
        <f t="shared" si="2"/>
        <v>0.5502152144897424</v>
      </c>
      <c r="H16">
        <f t="shared" si="3"/>
        <v>0.40813035121504476</v>
      </c>
      <c r="I16">
        <f t="shared" si="4"/>
        <v>0.30273678225599326</v>
      </c>
      <c r="J16">
        <f t="shared" si="5"/>
        <v>-1.1358777617476945E-06</v>
      </c>
      <c r="K16">
        <f t="shared" si="6"/>
        <v>-8.425542908139412E-07</v>
      </c>
    </row>
    <row r="17" spans="1:11" ht="12">
      <c r="A17" s="9">
        <f>'pointing_2008july_sharp.csv'!B40</f>
        <v>44220</v>
      </c>
      <c r="B17" s="23">
        <f>'pointing_2008july_sharp.csv'!E40</f>
        <v>42.3</v>
      </c>
      <c r="C17" s="23">
        <f>'pointing_2008july_sharp.csv'!O40</f>
        <v>-0.36771579090452633</v>
      </c>
      <c r="E17">
        <f t="shared" si="0"/>
        <v>0.7382742735936014</v>
      </c>
      <c r="F17">
        <f t="shared" si="1"/>
        <v>-1.7827347873101415E-06</v>
      </c>
      <c r="G17">
        <f t="shared" si="2"/>
        <v>0.5450489030501598</v>
      </c>
      <c r="H17">
        <f t="shared" si="3"/>
        <v>0.40239558297234607</v>
      </c>
      <c r="I17">
        <f t="shared" si="4"/>
        <v>0.29707830671618257</v>
      </c>
      <c r="J17">
        <f t="shared" si="5"/>
        <v>-1.3161472301114382E-06</v>
      </c>
      <c r="K17">
        <f t="shared" si="6"/>
        <v>-9.716776402527527E-07</v>
      </c>
    </row>
    <row r="18" spans="2:3" ht="12">
      <c r="B18" s="23"/>
      <c r="C18" s="23"/>
    </row>
    <row r="19" spans="2:3" ht="12">
      <c r="B19" s="23"/>
      <c r="C19" s="23"/>
    </row>
    <row r="20" spans="2:3" ht="12">
      <c r="B20" s="23"/>
      <c r="C20" s="23"/>
    </row>
    <row r="21" spans="2:3" ht="12">
      <c r="B21" s="23"/>
      <c r="C21" s="23"/>
    </row>
    <row r="22" spans="2:3" ht="12">
      <c r="B22" s="23"/>
      <c r="C22" s="23"/>
    </row>
    <row r="23" spans="2:3" ht="12">
      <c r="B23" s="23"/>
      <c r="C23" s="23"/>
    </row>
    <row r="24" spans="2:3" ht="12">
      <c r="B24" s="23"/>
      <c r="C24" s="23"/>
    </row>
    <row r="25" spans="2:3" ht="12">
      <c r="B25" s="23"/>
      <c r="C25" s="23"/>
    </row>
    <row r="26" spans="2:3" ht="12">
      <c r="B26" s="23"/>
      <c r="C26" s="23"/>
    </row>
    <row r="27" spans="2:3" ht="12">
      <c r="B27" s="23"/>
      <c r="C27" s="23"/>
    </row>
    <row r="28" spans="2:3" ht="12">
      <c r="B28" s="23"/>
      <c r="C28" s="23"/>
    </row>
    <row r="29" spans="2:3" ht="12">
      <c r="B29" s="23"/>
      <c r="C29" s="23"/>
    </row>
    <row r="30" spans="2:3" ht="12">
      <c r="B30" s="23"/>
      <c r="C30" s="23"/>
    </row>
    <row r="31" spans="2:3" ht="12">
      <c r="B31" s="23"/>
      <c r="C31" s="23"/>
    </row>
    <row r="32" spans="2:3" ht="12">
      <c r="B32" s="23"/>
      <c r="C32" s="23"/>
    </row>
    <row r="33" spans="2:3" ht="12">
      <c r="B33" s="23"/>
      <c r="C33" s="23"/>
    </row>
    <row r="34" spans="2:3" ht="12">
      <c r="B34" s="23"/>
      <c r="C34" s="23"/>
    </row>
    <row r="35" spans="2:3" ht="12">
      <c r="B35" s="23"/>
      <c r="C35" s="23"/>
    </row>
    <row r="36" spans="2:3" ht="12">
      <c r="B36" s="23"/>
      <c r="C36" s="23"/>
    </row>
    <row r="37" spans="2:3" ht="12">
      <c r="B37" s="23"/>
      <c r="C37" s="23"/>
    </row>
    <row r="38" spans="2:3" ht="12">
      <c r="B38" s="23"/>
      <c r="C38" s="23"/>
    </row>
    <row r="39" spans="2:3" ht="12">
      <c r="B39" s="23"/>
      <c r="C39" s="23"/>
    </row>
    <row r="40" spans="2:3" ht="12">
      <c r="B40" s="23"/>
      <c r="C40" s="23"/>
    </row>
    <row r="41" spans="2:3" ht="12">
      <c r="B41" s="23"/>
      <c r="C41" s="23"/>
    </row>
    <row r="42" spans="2:3" ht="12">
      <c r="B42" s="23"/>
      <c r="C42" s="23"/>
    </row>
    <row r="43" spans="2:3" ht="12">
      <c r="B43" s="23"/>
      <c r="C43" s="23"/>
    </row>
    <row r="44" spans="2:3" ht="12">
      <c r="B44" s="23"/>
      <c r="C44" s="23"/>
    </row>
    <row r="45" spans="2:3" ht="12">
      <c r="B45" s="23"/>
      <c r="C45" s="23"/>
    </row>
    <row r="46" spans="2:3" ht="12">
      <c r="B46" s="23"/>
      <c r="C46" s="23"/>
    </row>
    <row r="47" spans="2:3" ht="12">
      <c r="B47" s="23"/>
      <c r="C47" s="23"/>
    </row>
    <row r="48" spans="2:3" ht="12">
      <c r="B48" s="23"/>
      <c r="C48" s="23"/>
    </row>
    <row r="49" spans="2:3" ht="12">
      <c r="B49" s="23"/>
      <c r="C49" s="23"/>
    </row>
    <row r="50" spans="2:3" ht="12">
      <c r="B50" s="23"/>
      <c r="C50" s="23"/>
    </row>
    <row r="51" spans="2:3" ht="12">
      <c r="B51" s="23"/>
      <c r="C51" s="23"/>
    </row>
    <row r="52" spans="2:3" ht="12">
      <c r="B52" s="23"/>
      <c r="C52" s="23"/>
    </row>
    <row r="53" spans="2:3" ht="12">
      <c r="B53" s="23"/>
      <c r="C53" s="23"/>
    </row>
    <row r="54" spans="2:3" ht="12">
      <c r="B54" s="23"/>
      <c r="C54" s="23"/>
    </row>
    <row r="55" spans="2:3" ht="12">
      <c r="B55" s="23"/>
      <c r="C55" s="23"/>
    </row>
    <row r="56" spans="2:3" ht="12">
      <c r="B56" s="23"/>
      <c r="C56" s="23"/>
    </row>
    <row r="57" spans="2:3" ht="12">
      <c r="B57" s="23"/>
      <c r="C57" s="23"/>
    </row>
    <row r="58" spans="2:3" ht="12">
      <c r="B58" s="23"/>
      <c r="C58" s="23"/>
    </row>
    <row r="59" spans="2:3" ht="12">
      <c r="B59" s="23"/>
      <c r="C59" s="23"/>
    </row>
    <row r="60" spans="2:3" ht="12">
      <c r="B60" s="23"/>
      <c r="C60" s="23"/>
    </row>
    <row r="61" spans="2:3" ht="12">
      <c r="B61" s="23"/>
      <c r="C61" s="23"/>
    </row>
    <row r="62" spans="2:3" ht="12">
      <c r="B62" s="23"/>
      <c r="C62" s="23"/>
    </row>
    <row r="63" spans="2:3" ht="12">
      <c r="B63" s="23"/>
      <c r="C63" s="23"/>
    </row>
    <row r="64" spans="2:3" ht="12">
      <c r="B64" s="23"/>
      <c r="C64" s="23"/>
    </row>
    <row r="65" spans="2:3" ht="12">
      <c r="B65" s="23"/>
      <c r="C65" s="23"/>
    </row>
    <row r="66" spans="2:3" ht="12">
      <c r="B66" s="23"/>
      <c r="C66" s="23"/>
    </row>
    <row r="67" spans="2:3" ht="12">
      <c r="B67" s="23"/>
      <c r="C67" s="23"/>
    </row>
    <row r="68" spans="2:3" ht="12">
      <c r="B68" s="23"/>
      <c r="C68" s="23"/>
    </row>
    <row r="69" spans="2:3" ht="12">
      <c r="B69" s="23"/>
      <c r="C69" s="23"/>
    </row>
    <row r="70" spans="2:3" ht="12">
      <c r="B70" s="23"/>
      <c r="C70" s="23"/>
    </row>
    <row r="71" spans="2:3" ht="12">
      <c r="B71" s="23"/>
      <c r="C71" s="23"/>
    </row>
    <row r="72" spans="2:3" ht="12">
      <c r="B72" s="23"/>
      <c r="C72" s="23"/>
    </row>
    <row r="73" spans="2:3" ht="12">
      <c r="B73" s="23"/>
      <c r="C73" s="23"/>
    </row>
    <row r="74" spans="2:3" ht="12">
      <c r="B74" s="23"/>
      <c r="C74" s="23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5"/>
    </row>
    <row r="135" ht="12">
      <c r="B135" s="4"/>
    </row>
    <row r="136" ht="12">
      <c r="B136" s="4"/>
    </row>
    <row r="137" ht="12">
      <c r="B137" s="4"/>
    </row>
    <row r="138" ht="12">
      <c r="B138" s="5"/>
    </row>
    <row r="139" ht="12">
      <c r="B139" s="5"/>
    </row>
    <row r="140" ht="12">
      <c r="B140" s="5"/>
    </row>
    <row r="141" ht="12">
      <c r="B141" s="5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John Vaillancourt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